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861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30" i="15" l="1"/>
  <c r="A62" i="15" l="1"/>
  <c r="F52" i="15"/>
  <c r="E32" i="15"/>
  <c r="E29" i="15"/>
  <c r="E23" i="15"/>
  <c r="E21" i="15" l="1"/>
  <c r="F35" i="15" s="1"/>
  <c r="F24" i="15"/>
  <c r="A62" i="14"/>
  <c r="F52" i="14"/>
  <c r="E32" i="14"/>
  <c r="E29" i="14"/>
  <c r="E23" i="14"/>
  <c r="F34" i="15" l="1"/>
  <c r="F33" i="15"/>
  <c r="F32" i="15"/>
  <c r="F25" i="15"/>
  <c r="F30" i="15"/>
  <c r="F44" i="15"/>
  <c r="F31" i="15"/>
  <c r="F29" i="15"/>
  <c r="F23" i="15"/>
  <c r="E21" i="14"/>
  <c r="F35" i="14" s="1"/>
  <c r="A62" i="13"/>
  <c r="F52" i="13"/>
  <c r="E32" i="13"/>
  <c r="E29" i="13"/>
  <c r="E23" i="13"/>
  <c r="F21" i="15" l="1"/>
  <c r="F24" i="14"/>
  <c r="F44" i="14"/>
  <c r="F33" i="14"/>
  <c r="F29" i="14"/>
  <c r="F31" i="14"/>
  <c r="F30" i="14"/>
  <c r="F34" i="14"/>
  <c r="F25" i="14"/>
  <c r="F32" i="14"/>
  <c r="F23" i="14"/>
  <c r="E21" i="13"/>
  <c r="F23" i="13" s="1"/>
  <c r="F29" i="13"/>
  <c r="F34" i="13"/>
  <c r="F24" i="13"/>
  <c r="F30" i="13"/>
  <c r="F33" i="13"/>
  <c r="A62" i="12"/>
  <c r="F52" i="12"/>
  <c r="E32" i="12"/>
  <c r="E29" i="12"/>
  <c r="E23" i="12"/>
  <c r="F25" i="13" l="1"/>
  <c r="F21" i="14"/>
  <c r="F35" i="13"/>
  <c r="F32" i="13"/>
  <c r="F31" i="13"/>
  <c r="F44" i="13"/>
  <c r="E21" i="12"/>
  <c r="F44" i="12" s="1"/>
  <c r="A62" i="11"/>
  <c r="F52" i="11"/>
  <c r="E32" i="11"/>
  <c r="E29" i="11"/>
  <c r="E23" i="11"/>
  <c r="F21" i="13" l="1"/>
  <c r="F35" i="12"/>
  <c r="F31" i="12"/>
  <c r="F30" i="12"/>
  <c r="F23" i="12"/>
  <c r="F34" i="12"/>
  <c r="F25" i="12"/>
  <c r="F33" i="12"/>
  <c r="F24" i="12"/>
  <c r="F29" i="12"/>
  <c r="F32" i="12"/>
  <c r="E21" i="11"/>
  <c r="F23" i="11" s="1"/>
  <c r="A62" i="10"/>
  <c r="F52" i="10"/>
  <c r="E32" i="10"/>
  <c r="E29" i="10"/>
  <c r="E23" i="10"/>
  <c r="F21" i="12" l="1"/>
  <c r="F30" i="11"/>
  <c r="F33" i="11"/>
  <c r="F24" i="11"/>
  <c r="F35" i="11"/>
  <c r="F44" i="11"/>
  <c r="F32" i="11"/>
  <c r="F31" i="11"/>
  <c r="F34" i="11"/>
  <c r="F29" i="11"/>
  <c r="F25" i="11"/>
  <c r="E21" i="10"/>
  <c r="F23" i="10" s="1"/>
  <c r="A62" i="9"/>
  <c r="F52" i="9"/>
  <c r="E32" i="9"/>
  <c r="E29" i="9"/>
  <c r="E23" i="9"/>
  <c r="F21" i="11" l="1"/>
  <c r="F30" i="10"/>
  <c r="F33" i="10"/>
  <c r="F24" i="10"/>
  <c r="F35" i="10"/>
  <c r="F44" i="10"/>
  <c r="F32" i="10"/>
  <c r="F31" i="10"/>
  <c r="F34" i="10"/>
  <c r="F29" i="10"/>
  <c r="F25" i="10"/>
  <c r="E21" i="9"/>
  <c r="F35" i="9" s="1"/>
  <c r="A62" i="8"/>
  <c r="F52" i="8"/>
  <c r="E32" i="8"/>
  <c r="E29" i="8"/>
  <c r="E23" i="8"/>
  <c r="F21" i="10" l="1"/>
  <c r="F24" i="9"/>
  <c r="F25" i="9"/>
  <c r="F33" i="9"/>
  <c r="F34" i="9"/>
  <c r="F23" i="9"/>
  <c r="F30" i="9"/>
  <c r="F44" i="9"/>
  <c r="F29" i="9"/>
  <c r="F32" i="9"/>
  <c r="F31" i="9"/>
  <c r="E21" i="8"/>
  <c r="F35" i="8" s="1"/>
  <c r="A62" i="7"/>
  <c r="F52" i="7"/>
  <c r="E32" i="7"/>
  <c r="E29" i="7"/>
  <c r="E23" i="7"/>
  <c r="F21" i="9" l="1"/>
  <c r="F24" i="8"/>
  <c r="F44" i="8"/>
  <c r="F33" i="8"/>
  <c r="F29" i="8"/>
  <c r="F31" i="8"/>
  <c r="F30" i="8"/>
  <c r="F34" i="8"/>
  <c r="F25" i="8"/>
  <c r="F32" i="8"/>
  <c r="F23" i="8"/>
  <c r="E21" i="7"/>
  <c r="A62" i="6"/>
  <c r="F52" i="6"/>
  <c r="E32" i="6"/>
  <c r="E29" i="6"/>
  <c r="E23" i="6"/>
  <c r="F21" i="8" l="1"/>
  <c r="F35" i="7"/>
  <c r="F44" i="7"/>
  <c r="F32" i="7"/>
  <c r="F31" i="7"/>
  <c r="F34" i="7"/>
  <c r="F29" i="7"/>
  <c r="F25" i="7"/>
  <c r="F30" i="7"/>
  <c r="F33" i="7"/>
  <c r="F24" i="7"/>
  <c r="F23" i="7"/>
  <c r="E21" i="6"/>
  <c r="F35" i="6" s="1"/>
  <c r="A62" i="5"/>
  <c r="F52" i="5"/>
  <c r="E32" i="5"/>
  <c r="E29" i="5"/>
  <c r="E23" i="5"/>
  <c r="F21" i="7" l="1"/>
  <c r="F34" i="6"/>
  <c r="F23" i="6"/>
  <c r="F30" i="6"/>
  <c r="F25" i="6"/>
  <c r="F32" i="6"/>
  <c r="F33" i="6"/>
  <c r="F24" i="6"/>
  <c r="F29" i="6"/>
  <c r="F44" i="6"/>
  <c r="F31" i="6"/>
  <c r="E21" i="5"/>
  <c r="F35" i="5" s="1"/>
  <c r="A62" i="4"/>
  <c r="F52" i="4"/>
  <c r="E32" i="4"/>
  <c r="E29" i="4"/>
  <c r="E23" i="4"/>
  <c r="F21" i="6" l="1"/>
  <c r="F34" i="5"/>
  <c r="F23" i="5"/>
  <c r="F30" i="5"/>
  <c r="F25" i="5"/>
  <c r="F32" i="5"/>
  <c r="F33" i="5"/>
  <c r="F24" i="5"/>
  <c r="F29" i="5"/>
  <c r="F44" i="5"/>
  <c r="F31" i="5"/>
  <c r="E21" i="4"/>
  <c r="F35" i="4" s="1"/>
  <c r="F21" i="5" l="1"/>
  <c r="F34" i="4"/>
  <c r="F23" i="4"/>
  <c r="F30" i="4"/>
  <c r="F25" i="4"/>
  <c r="F32" i="4"/>
  <c r="F33" i="4"/>
  <c r="F24" i="4"/>
  <c r="F29" i="4"/>
  <c r="F44" i="4"/>
  <c r="F31" i="4"/>
  <c r="F21" i="4" l="1"/>
</calcChain>
</file>

<file path=xl/sharedStrings.xml><?xml version="1.0" encoding="utf-8"?>
<sst xmlns="http://schemas.openxmlformats.org/spreadsheetml/2006/main" count="720" uniqueCount="69">
  <si>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</si>
  <si>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</si>
  <si>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</si>
  <si>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flexibilního růstu</t>
  </si>
  <si>
    <t>ISIN</t>
  </si>
  <si>
    <t>CZ0008474871</t>
  </si>
  <si>
    <t>Měna</t>
  </si>
  <si>
    <t>CZK</t>
  </si>
  <si>
    <t>Druh fondu</t>
  </si>
  <si>
    <t>otevřený podílový fond</t>
  </si>
  <si>
    <t>Jmenovitá hodnota PL, Kč</t>
  </si>
  <si>
    <t xml:space="preserve"> -</t>
  </si>
  <si>
    <t>Typ fondu</t>
  </si>
  <si>
    <t>standardní</t>
  </si>
  <si>
    <t xml:space="preserve">Měsíční informace fondu kolektivního investování dle § 239 odst. 1 písm. c) </t>
  </si>
  <si>
    <t>A  K  T  I  V  A</t>
  </si>
  <si>
    <t>ř.</t>
  </si>
  <si>
    <t>Hodnota, tis. Kč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</si>
  <si>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</si>
  <si>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</si>
  <si>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</si>
  <si>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</si>
  <si>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</si>
  <si>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</si>
  <si>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</si>
  <si>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</si>
  <si>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</si>
  <si>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</si>
  <si>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</si>
  <si>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</si>
  <si>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</si>
  <si>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</si>
  <si>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</si>
  <si>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</si>
  <si>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</si>
  <si>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</si>
  <si>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</si>
  <si>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</si>
  <si>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</si>
  <si>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</si>
  <si>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</si>
  <si>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</si>
  <si>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</si>
  <si>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</si>
  <si>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</si>
  <si>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</si>
  <si>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</si>
  <si>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</si>
  <si>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</si>
  <si>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</si>
  <si>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</si>
  <si>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</si>
  <si>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</si>
  <si>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</si>
  <si>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</si>
  <si>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</si>
  <si>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</si>
  <si>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</si>
  <si>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Raiffeisen strategie konzervativní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</si>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</sst>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7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12" xfId="1" applyFont="1" applyFill="1" applyBorder="1" applyAlignment="1" applyProtection="1">
      <alignment horizontal="right" vertical="center" wrapText="1"/>
    </xf>
    <xf numFmtId="0" fontId="9" fillId="0" borderId="19" xfId="1" applyFont="1" applyFill="1" applyBorder="1" applyAlignment="1" applyProtection="1">
      <alignment vertical="center" wrapText="1"/>
    </xf>
    <xf numFmtId="3" fontId="1" fillId="0" borderId="22" xfId="1" applyNumberFormat="1" applyFont="1" applyFill="1" applyBorder="1" applyAlignment="1" applyProtection="1">
      <alignment horizontal="right" vertical="center" inden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22" fillId="0" borderId="3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5" xfId="0" applyNumberFormat="1" applyFont="1" applyFill="1" applyBorder="1" applyAlignment="1">
      <alignment horizontal="left" vertical="center" indent="1"/>
    </xf>
    <xf numFmtId="0" fontId="17" fillId="0" borderId="35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7" fillId="0" borderId="23" xfId="1" applyFont="1" applyFill="1" applyBorder="1" applyAlignment="1" applyProtection="1">
      <alignment horizontal="center" vertical="center" wrapText="1"/>
    </xf>
    <xf numFmtId="0" fontId="17" fillId="0" borderId="24" xfId="1" applyFont="1" applyFill="1" applyBorder="1" applyAlignment="1" applyProtection="1">
      <alignment horizontal="center" vertical="center" wrapText="1"/>
    </xf>
    <xf numFmtId="14" fontId="14" fillId="0" borderId="36" xfId="1" applyNumberFormat="1" applyFont="1" applyFill="1" applyBorder="1" applyAlignment="1" applyProtection="1">
      <alignment horizontal="left" vertical="center" wrapText="1"/>
    </xf>
    <xf numFmtId="3" fontId="1" fillId="0" borderId="9" xfId="1" applyNumberFormat="1" applyFont="1" applyFill="1" applyBorder="1" applyAlignment="1" applyProtection="1">
      <alignment horizontal="right" vertical="center" indent="1"/>
    </xf>
    <xf numFmtId="3" fontId="1" fillId="0" borderId="10" xfId="1" applyNumberFormat="1" applyFont="1" applyFill="1" applyBorder="1" applyAlignment="1" applyProtection="1">
      <alignment horizontal="right" vertical="center" indent="1"/>
    </xf>
    <xf numFmtId="0" fontId="14" fillId="0" borderId="18" xfId="1" applyFont="1" applyFill="1" applyBorder="1" applyAlignment="1" applyProtection="1">
      <alignment horizontal="right" vertical="center" wrapText="1"/>
    </xf>
    <xf numFmtId="0" fontId="22" fillId="0" borderId="17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24" fillId="0" borderId="11" xfId="0" applyNumberFormat="1" applyFont="1" applyBorder="1" applyAlignment="1">
      <alignment horizontal="center"/>
    </xf>
    <xf numFmtId="3" fontId="24" fillId="0" borderId="12" xfId="0" applyNumberFormat="1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I17" sqref="I1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43131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2743473</v>
      </c>
      <c r="F21" s="57">
        <f>F23+F29+F32+F44</f>
        <v>100.00000000000001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84327</v>
      </c>
      <c r="F23" s="62">
        <f>E23/E21*100</f>
        <v>3.0737317261733574</v>
      </c>
    </row>
    <row r="24" spans="1:6" x14ac:dyDescent="0.2">
      <c r="A24" s="64" t="s">
        <v>23</v>
      </c>
      <c r="B24" s="65"/>
      <c r="C24" s="65"/>
      <c r="D24" s="60">
        <v>4</v>
      </c>
      <c r="E24" s="61">
        <v>84327</v>
      </c>
      <c r="F24" s="62">
        <f>E24/E21*100</f>
        <v>3.0737317261733574</v>
      </c>
    </row>
    <row r="25" spans="1:6" hidden="1" x14ac:dyDescent="0.2">
      <c r="A25" s="64" t="s">
        <v>24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2062822</v>
      </c>
      <c r="F29" s="62">
        <f>E29/E21*100</f>
        <v>75.19016954057868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893119</v>
      </c>
      <c r="F30" s="62">
        <f>E30/E21*100</f>
        <v>32.554320746003334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1169703</v>
      </c>
      <c r="F31" s="62">
        <f>E31/E21*100</f>
        <v>42.635848794575345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582549</v>
      </c>
      <c r="F32" s="62">
        <f>E32/E21*100</f>
        <v>21.233997928902525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52868</v>
      </c>
      <c r="F33" s="62">
        <f>E33/E21*100</f>
        <v>1.9270464845106912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529681</v>
      </c>
      <c r="F34" s="62">
        <f>E34/E21*100</f>
        <v>19.306951444391835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13775</v>
      </c>
      <c r="F44" s="70">
        <f>E44/E21*100</f>
        <v>0.50210080434544102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91" t="s">
        <v>56</v>
      </c>
      <c r="F52" s="52">
        <f>F20</f>
        <v>43131</v>
      </c>
    </row>
    <row r="53" spans="1:6" x14ac:dyDescent="0.2">
      <c r="A53" s="63" t="s">
        <v>50</v>
      </c>
      <c r="B53" s="92"/>
      <c r="C53" s="92"/>
      <c r="D53" s="60">
        <v>1</v>
      </c>
      <c r="E53" s="61">
        <v>14823197</v>
      </c>
      <c r="F53" s="93">
        <v>15050504.84</v>
      </c>
    </row>
    <row r="54" spans="1:6" ht="13.5" thickBot="1" x14ac:dyDescent="0.25">
      <c r="A54" s="66" t="s">
        <v>51</v>
      </c>
      <c r="B54" s="94"/>
      <c r="C54" s="94"/>
      <c r="D54" s="68">
        <v>2</v>
      </c>
      <c r="E54" s="69">
        <v>75892431</v>
      </c>
      <c r="F54" s="95">
        <v>77027673.540000007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43131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1">
        <v>2737564532.8299999</v>
      </c>
      <c r="D62" s="132"/>
      <c r="E62" s="133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J19" sqref="J1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43404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4015991</v>
      </c>
      <c r="F21" s="57">
        <f>F23+F29+F32+F44</f>
        <v>100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188969</v>
      </c>
      <c r="F23" s="62">
        <f>E23/E21*100</f>
        <v>4.7054139314555234</v>
      </c>
    </row>
    <row r="24" spans="1:6" x14ac:dyDescent="0.2">
      <c r="A24" s="64" t="s">
        <v>23</v>
      </c>
      <c r="B24" s="65"/>
      <c r="C24" s="65"/>
      <c r="D24" s="60">
        <v>4</v>
      </c>
      <c r="E24" s="61">
        <v>180019</v>
      </c>
      <c r="F24" s="62">
        <f>E24/E21*100</f>
        <v>4.4825548662833157</v>
      </c>
    </row>
    <row r="25" spans="1:6" x14ac:dyDescent="0.2">
      <c r="A25" s="64" t="s">
        <v>24</v>
      </c>
      <c r="B25" s="65"/>
      <c r="C25" s="65"/>
      <c r="D25" s="60">
        <v>5</v>
      </c>
      <c r="E25" s="61">
        <v>8950</v>
      </c>
      <c r="F25" s="62">
        <f>E25/E21*100</f>
        <v>0.22285906517220783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2958668</v>
      </c>
      <c r="F29" s="62">
        <f>E29/E21*100</f>
        <v>73.672177054181645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1195610</v>
      </c>
      <c r="F30" s="62">
        <f>E30/E21*100</f>
        <v>29.771232057043949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1763058</v>
      </c>
      <c r="F31" s="62">
        <f>E31/E21*100</f>
        <v>43.900944997137692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851048</v>
      </c>
      <c r="F32" s="62">
        <f>E32/E21*100</f>
        <v>21.191481753818671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18300</v>
      </c>
      <c r="F33" s="62">
        <f>E33/E21*100</f>
        <v>0.45567831202808973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832748</v>
      </c>
      <c r="F34" s="62">
        <f>E34/E21*100</f>
        <v>20.735803441790583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17306</v>
      </c>
      <c r="F44" s="70">
        <f>E44/E21*100</f>
        <v>0.43092726054415953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124" t="s">
        <v>66</v>
      </c>
      <c r="F52" s="121">
        <f>F20</f>
        <v>43404</v>
      </c>
    </row>
    <row r="53" spans="1:6" x14ac:dyDescent="0.2">
      <c r="A53" s="63" t="s">
        <v>50</v>
      </c>
      <c r="B53" s="92"/>
      <c r="C53" s="92"/>
      <c r="D53" s="119">
        <v>1</v>
      </c>
      <c r="E53" s="122">
        <v>49272925</v>
      </c>
      <c r="F53" s="123">
        <v>49508344</v>
      </c>
    </row>
    <row r="54" spans="1:6" ht="13.5" thickBot="1" x14ac:dyDescent="0.25">
      <c r="A54" s="66" t="s">
        <v>51</v>
      </c>
      <c r="B54" s="94"/>
      <c r="C54" s="94"/>
      <c r="D54" s="120">
        <v>2</v>
      </c>
      <c r="E54" s="69">
        <v>107378335</v>
      </c>
      <c r="F54" s="95">
        <v>108072468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43404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3984690451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opLeftCell="A16" workbookViewId="0">
      <selection activeCell="L44" sqref="L4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43434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3932932</v>
      </c>
      <c r="F21" s="57">
        <f>F23+F29+F32+F44</f>
        <v>100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128022</v>
      </c>
      <c r="F23" s="62">
        <f>E23/E21*100</f>
        <v>3.2551287436446903</v>
      </c>
    </row>
    <row r="24" spans="1:6" x14ac:dyDescent="0.2">
      <c r="A24" s="64" t="s">
        <v>23</v>
      </c>
      <c r="B24" s="65"/>
      <c r="C24" s="65"/>
      <c r="D24" s="60">
        <v>4</v>
      </c>
      <c r="E24" s="61">
        <v>112702</v>
      </c>
      <c r="F24" s="62">
        <f>E24/E21*100</f>
        <v>2.8655974728268885</v>
      </c>
    </row>
    <row r="25" spans="1:6" x14ac:dyDescent="0.2">
      <c r="A25" s="64" t="s">
        <v>24</v>
      </c>
      <c r="B25" s="65"/>
      <c r="C25" s="65"/>
      <c r="D25" s="60">
        <v>5</v>
      </c>
      <c r="E25" s="61">
        <v>15320</v>
      </c>
      <c r="F25" s="62">
        <f>E25/E21*100</f>
        <v>0.38953127081780209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2952308</v>
      </c>
      <c r="F29" s="62">
        <f>E29/E21*100</f>
        <v>75.066337277125555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1198330</v>
      </c>
      <c r="F30" s="62">
        <f>E30/E21*100</f>
        <v>30.469125832839218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1753978</v>
      </c>
      <c r="F31" s="62">
        <f>E31/E21*100</f>
        <v>44.597211444286351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839725</v>
      </c>
      <c r="F32" s="62">
        <f>E32/E21*100</f>
        <v>21.351119215892876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24606</v>
      </c>
      <c r="F33" s="62">
        <f>E33/E21*100</f>
        <v>0.62564010768556377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815119</v>
      </c>
      <c r="F34" s="62">
        <f>E34/E21*100</f>
        <v>20.725479108207313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12877</v>
      </c>
      <c r="F44" s="70">
        <f>E44/E21*100</f>
        <v>0.32741476333686931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124" t="s">
        <v>67</v>
      </c>
      <c r="F52" s="121">
        <f>F20</f>
        <v>43434</v>
      </c>
    </row>
    <row r="53" spans="1:6" x14ac:dyDescent="0.2">
      <c r="A53" s="63" t="s">
        <v>50</v>
      </c>
      <c r="B53" s="92"/>
      <c r="C53" s="92"/>
      <c r="D53" s="119">
        <v>1</v>
      </c>
      <c r="E53" s="122">
        <v>23900491</v>
      </c>
      <c r="F53" s="123">
        <v>23900873</v>
      </c>
    </row>
    <row r="54" spans="1:6" ht="13.5" thickBot="1" x14ac:dyDescent="0.25">
      <c r="A54" s="66" t="s">
        <v>51</v>
      </c>
      <c r="B54" s="94"/>
      <c r="C54" s="94"/>
      <c r="D54" s="120">
        <v>2</v>
      </c>
      <c r="E54" s="69">
        <v>104807244</v>
      </c>
      <c r="F54" s="95">
        <v>104786798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43434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3911650301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workbookViewId="0">
      <selection activeCell="K25" sqref="K2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43465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3813786</v>
      </c>
      <c r="F21" s="57">
        <f>F23+F29+F32+F44</f>
        <v>100.00000000000001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88743</v>
      </c>
      <c r="F23" s="62">
        <f>E23/E21*100</f>
        <v>2.3269003557095234</v>
      </c>
    </row>
    <row r="24" spans="1:6" x14ac:dyDescent="0.2">
      <c r="A24" s="64" t="s">
        <v>23</v>
      </c>
      <c r="B24" s="65"/>
      <c r="C24" s="65"/>
      <c r="D24" s="60">
        <v>4</v>
      </c>
      <c r="E24" s="61">
        <v>78613</v>
      </c>
      <c r="F24" s="62">
        <f>E24/E21*100</f>
        <v>2.0612850327732075</v>
      </c>
    </row>
    <row r="25" spans="1:6" x14ac:dyDescent="0.2">
      <c r="A25" s="64" t="s">
        <v>24</v>
      </c>
      <c r="B25" s="65"/>
      <c r="C25" s="65"/>
      <c r="D25" s="60">
        <v>5</v>
      </c>
      <c r="E25" s="61">
        <v>10130</v>
      </c>
      <c r="F25" s="62">
        <f>E25/E21*100</f>
        <v>0.26561532293631579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2945034</v>
      </c>
      <c r="F29" s="62">
        <f>E29/E21*100</f>
        <v>77.220745998857836</v>
      </c>
    </row>
    <row r="30" spans="1:6" x14ac:dyDescent="0.2">
      <c r="A30" s="64" t="s">
        <v>29</v>
      </c>
      <c r="B30" s="65"/>
      <c r="C30" s="65"/>
      <c r="D30" s="60">
        <v>10</v>
      </c>
      <c r="E30" s="61">
        <f>69861+1100005</f>
        <v>1169866</v>
      </c>
      <c r="F30" s="62">
        <f>E30/E21*100</f>
        <v>30.674662920258243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1775168</v>
      </c>
      <c r="F31" s="62">
        <f>E31/E21*100</f>
        <v>46.546083078599587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761932</v>
      </c>
      <c r="F32" s="62">
        <f>E32/E21*100</f>
        <v>19.978362708342839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18028</v>
      </c>
      <c r="F33" s="62">
        <f>E33/E21*100</f>
        <v>0.4727061245701778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743904</v>
      </c>
      <c r="F34" s="62">
        <f>E34/E21*100</f>
        <v>19.505656583772659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18077</v>
      </c>
      <c r="F44" s="70">
        <f>E44/E21*100</f>
        <v>0.47399093708981055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124" t="s">
        <v>68</v>
      </c>
      <c r="F52" s="121">
        <f>F20</f>
        <v>43465</v>
      </c>
    </row>
    <row r="53" spans="1:6" x14ac:dyDescent="0.2">
      <c r="A53" s="63" t="s">
        <v>50</v>
      </c>
      <c r="B53" s="92"/>
      <c r="C53" s="92"/>
      <c r="D53" s="119">
        <v>1</v>
      </c>
      <c r="E53" s="122">
        <v>12511611</v>
      </c>
      <c r="F53" s="123">
        <v>12438808</v>
      </c>
    </row>
    <row r="54" spans="1:6" ht="13.5" thickBot="1" x14ac:dyDescent="0.25">
      <c r="A54" s="66" t="s">
        <v>51</v>
      </c>
      <c r="B54" s="94"/>
      <c r="C54" s="94"/>
      <c r="D54" s="120">
        <v>2</v>
      </c>
      <c r="E54" s="69">
        <v>57027899</v>
      </c>
      <c r="F54" s="95">
        <v>56752439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43465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3802493077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opLeftCell="A23" workbookViewId="0">
      <selection activeCell="C62" sqref="C62:E6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43159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2680202</v>
      </c>
      <c r="F21" s="57">
        <f>F23+F29+F32+F44</f>
        <v>100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271429</v>
      </c>
      <c r="F23" s="62">
        <f>E23/E21*100</f>
        <v>10.127184443560596</v>
      </c>
    </row>
    <row r="24" spans="1:6" x14ac:dyDescent="0.2">
      <c r="A24" s="64" t="s">
        <v>23</v>
      </c>
      <c r="B24" s="65"/>
      <c r="C24" s="65"/>
      <c r="D24" s="60">
        <v>4</v>
      </c>
      <c r="E24" s="61">
        <v>271429</v>
      </c>
      <c r="F24" s="62">
        <f>E24/E21*100</f>
        <v>10.127184443560596</v>
      </c>
    </row>
    <row r="25" spans="1:6" hidden="1" x14ac:dyDescent="0.2">
      <c r="A25" s="64" t="s">
        <v>24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1759905</v>
      </c>
      <c r="F29" s="62">
        <f>E29/E21*100</f>
        <v>65.663147777667504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546391</v>
      </c>
      <c r="F30" s="62">
        <f>E30/E21*100</f>
        <v>20.386187309762473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1213514</v>
      </c>
      <c r="F31" s="62">
        <f>E31/E21*100</f>
        <v>45.276960467905027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615341</v>
      </c>
      <c r="F32" s="62">
        <f>E32/E21*100</f>
        <v>22.958754601332288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30995</v>
      </c>
      <c r="F33" s="62">
        <f>E33/E21*100</f>
        <v>1.156442686036351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584346</v>
      </c>
      <c r="F34" s="62">
        <f>E34/E21*100</f>
        <v>21.802311915295935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33527</v>
      </c>
      <c r="F44" s="70">
        <f>E44/E21*100</f>
        <v>1.2509131774396109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91" t="s">
        <v>57</v>
      </c>
      <c r="F52" s="52">
        <f>F20</f>
        <v>43159</v>
      </c>
    </row>
    <row r="53" spans="1:6" x14ac:dyDescent="0.2">
      <c r="A53" s="63" t="s">
        <v>50</v>
      </c>
      <c r="B53" s="92"/>
      <c r="C53" s="92"/>
      <c r="D53" s="60">
        <v>1</v>
      </c>
      <c r="E53" s="61">
        <v>27834442</v>
      </c>
      <c r="F53" s="93">
        <v>27966725.879999999</v>
      </c>
    </row>
    <row r="54" spans="1:6" ht="13.5" thickBot="1" x14ac:dyDescent="0.25">
      <c r="A54" s="66" t="s">
        <v>51</v>
      </c>
      <c r="B54" s="94"/>
      <c r="C54" s="94"/>
      <c r="D54" s="68">
        <v>2</v>
      </c>
      <c r="E54" s="69">
        <v>79544900</v>
      </c>
      <c r="F54" s="95">
        <v>79849125.060000002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43159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1">
        <v>2668707805</v>
      </c>
      <c r="D62" s="132"/>
      <c r="E62" s="133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G54" sqref="G5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43190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2686621</v>
      </c>
      <c r="F21" s="57">
        <f>F23+F29+F32+F44</f>
        <v>99.999999999999986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316086</v>
      </c>
      <c r="F23" s="62">
        <f>E23/E21*100</f>
        <v>11.76518757204682</v>
      </c>
    </row>
    <row r="24" spans="1:6" x14ac:dyDescent="0.2">
      <c r="A24" s="64" t="s">
        <v>23</v>
      </c>
      <c r="B24" s="65"/>
      <c r="C24" s="65"/>
      <c r="D24" s="60">
        <v>4</v>
      </c>
      <c r="E24" s="61">
        <v>316086</v>
      </c>
      <c r="F24" s="62">
        <f>E24/E21*100</f>
        <v>11.76518757204682</v>
      </c>
    </row>
    <row r="25" spans="1:6" hidden="1" x14ac:dyDescent="0.2">
      <c r="A25" s="64" t="s">
        <v>24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1730760</v>
      </c>
      <c r="F29" s="62">
        <f>E29/E21*100</f>
        <v>64.421442399207024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545455</v>
      </c>
      <c r="F30" s="62">
        <f>E30/E21*100</f>
        <v>20.302640379867498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1185305</v>
      </c>
      <c r="F31" s="62">
        <f>E31/E21*100</f>
        <v>44.11880201933954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626699</v>
      </c>
      <c r="F32" s="62">
        <f>E32/E21*100</f>
        <v>23.326662004056399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14276</v>
      </c>
      <c r="F33" s="62">
        <f>E33/E21*100</f>
        <v>0.53137379630398185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612423</v>
      </c>
      <c r="F34" s="62">
        <f>E34/E21*100</f>
        <v>22.795288207752414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13076</v>
      </c>
      <c r="F44" s="70">
        <f>E44/E21*100</f>
        <v>0.48670802468974966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91" t="s">
        <v>59</v>
      </c>
      <c r="F52" s="52">
        <f>F20</f>
        <v>43190</v>
      </c>
    </row>
    <row r="53" spans="1:6" x14ac:dyDescent="0.2">
      <c r="A53" s="63" t="s">
        <v>50</v>
      </c>
      <c r="B53" s="92"/>
      <c r="C53" s="92"/>
      <c r="D53" s="60">
        <v>1</v>
      </c>
      <c r="E53" s="61">
        <v>108169762</v>
      </c>
      <c r="F53" s="93">
        <v>108323393.2</v>
      </c>
    </row>
    <row r="54" spans="1:6" ht="13.5" thickBot="1" x14ac:dyDescent="0.25">
      <c r="A54" s="66" t="s">
        <v>51</v>
      </c>
      <c r="B54" s="94"/>
      <c r="C54" s="94"/>
      <c r="D54" s="68">
        <v>2</v>
      </c>
      <c r="E54" s="69">
        <v>87206340</v>
      </c>
      <c r="F54" s="95">
        <v>87411883.739999995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43188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2675865601.54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J48" sqref="J4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43220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2852019</v>
      </c>
      <c r="F21" s="57">
        <f>F23+F29+F32+F44</f>
        <v>100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361574</v>
      </c>
      <c r="F23" s="62">
        <f>E23/E21*100</f>
        <v>12.67782577886052</v>
      </c>
    </row>
    <row r="24" spans="1:6" x14ac:dyDescent="0.2">
      <c r="A24" s="64" t="s">
        <v>23</v>
      </c>
      <c r="B24" s="65"/>
      <c r="C24" s="65"/>
      <c r="D24" s="60">
        <v>4</v>
      </c>
      <c r="E24" s="61">
        <v>361574</v>
      </c>
      <c r="F24" s="62">
        <f>E24/E21*100</f>
        <v>12.67782577886052</v>
      </c>
    </row>
    <row r="25" spans="1:6" hidden="1" x14ac:dyDescent="0.2">
      <c r="A25" s="64" t="s">
        <v>24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1849714</v>
      </c>
      <c r="F29" s="62">
        <f>E29/E21*100</f>
        <v>64.856300045686936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700007</v>
      </c>
      <c r="F30" s="62">
        <f>E30/E21*100</f>
        <v>24.544261451273641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1149707</v>
      </c>
      <c r="F31" s="62">
        <f>E31/E21*100</f>
        <v>40.312038594413288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630599</v>
      </c>
      <c r="F32" s="62">
        <f>E32/E21*100</f>
        <v>22.110617075131685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15054</v>
      </c>
      <c r="F33" s="62">
        <f>E33/E21*100</f>
        <v>0.52783659575900443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615545</v>
      </c>
      <c r="F34" s="62">
        <f>E34/E21*100</f>
        <v>21.582780479372683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10132</v>
      </c>
      <c r="F44" s="70">
        <f>E44/E21*100</f>
        <v>0.35525710032086039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91" t="s">
        <v>60</v>
      </c>
      <c r="F52" s="52">
        <f>F20</f>
        <v>43220</v>
      </c>
    </row>
    <row r="53" spans="1:6" x14ac:dyDescent="0.2">
      <c r="A53" s="63" t="s">
        <v>50</v>
      </c>
      <c r="B53" s="92"/>
      <c r="C53" s="92"/>
      <c r="D53" s="60">
        <v>1</v>
      </c>
      <c r="E53" s="61">
        <v>175972239</v>
      </c>
      <c r="F53" s="93">
        <v>176173905.47</v>
      </c>
    </row>
    <row r="54" spans="1:6" ht="13.5" thickBot="1" x14ac:dyDescent="0.25">
      <c r="A54" s="66" t="s">
        <v>51</v>
      </c>
      <c r="B54" s="94"/>
      <c r="C54" s="94"/>
      <c r="D54" s="68">
        <v>2</v>
      </c>
      <c r="E54" s="69">
        <v>67720833</v>
      </c>
      <c r="F54" s="95">
        <v>67772514.019999996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43220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2804958324.77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E44" sqref="E4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43251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2817301</v>
      </c>
      <c r="F21" s="57">
        <f>F23+F29+F32+F44</f>
        <v>99.999999999999986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206413</v>
      </c>
      <c r="F23" s="62">
        <f>E23/E21*100</f>
        <v>7.3266221820103716</v>
      </c>
    </row>
    <row r="24" spans="1:6" x14ac:dyDescent="0.2">
      <c r="A24" s="64" t="s">
        <v>23</v>
      </c>
      <c r="B24" s="65"/>
      <c r="C24" s="65"/>
      <c r="D24" s="60">
        <v>4</v>
      </c>
      <c r="E24" s="61">
        <v>201223</v>
      </c>
      <c r="F24" s="62">
        <f>E24/E21*100</f>
        <v>7.1424033143778392</v>
      </c>
    </row>
    <row r="25" spans="1:6" x14ac:dyDescent="0.2">
      <c r="A25" s="64" t="s">
        <v>24</v>
      </c>
      <c r="B25" s="65"/>
      <c r="C25" s="65"/>
      <c r="D25" s="60">
        <v>5</v>
      </c>
      <c r="E25" s="61">
        <v>5190</v>
      </c>
      <c r="F25" s="62">
        <f>E25/E21*100</f>
        <v>0.18421886763253198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1956516</v>
      </c>
      <c r="F29" s="62">
        <f>E29/E21*100</f>
        <v>69.446466671470318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752247</v>
      </c>
      <c r="F30" s="62">
        <f>E30/E21*100</f>
        <v>26.700980832364024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1204269</v>
      </c>
      <c r="F31" s="62">
        <f>E31/E21*100</f>
        <v>42.745485839106294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614332</v>
      </c>
      <c r="F32" s="62">
        <f>E32/E21*100</f>
        <v>21.805692753454458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52899</v>
      </c>
      <c r="F33" s="62">
        <f>E33/E21*100</f>
        <v>1.8776481462222174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561433</v>
      </c>
      <c r="F34" s="62">
        <f>E34/E21*100</f>
        <v>19.928044607232241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40040</v>
      </c>
      <c r="F44" s="70">
        <f>E44/E21*100</f>
        <v>1.4212183930648519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91" t="s">
        <v>61</v>
      </c>
      <c r="F52" s="52">
        <f>F20</f>
        <v>43251</v>
      </c>
    </row>
    <row r="53" spans="1:6" x14ac:dyDescent="0.2">
      <c r="A53" s="63" t="s">
        <v>50</v>
      </c>
      <c r="B53" s="92"/>
      <c r="C53" s="92"/>
      <c r="D53" s="60">
        <v>1</v>
      </c>
      <c r="E53" s="61">
        <v>27677752</v>
      </c>
      <c r="F53" s="93">
        <v>27892232.969999999</v>
      </c>
    </row>
    <row r="54" spans="1:6" ht="13.5" thickBot="1" x14ac:dyDescent="0.25">
      <c r="A54" s="66" t="s">
        <v>51</v>
      </c>
      <c r="B54" s="94"/>
      <c r="C54" s="94"/>
      <c r="D54" s="68">
        <v>2</v>
      </c>
      <c r="E54" s="69">
        <v>57102324</v>
      </c>
      <c r="F54" s="95">
        <v>57749676.100000001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43251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2785823333.02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H33" sqref="H3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43281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2825019</v>
      </c>
      <c r="F21" s="57">
        <f>F23+F29+F32+F44</f>
        <v>100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209439</v>
      </c>
      <c r="F23" s="62">
        <f>E23/E21*100</f>
        <v>7.413720049316483</v>
      </c>
    </row>
    <row r="24" spans="1:6" x14ac:dyDescent="0.2">
      <c r="A24" s="64" t="s">
        <v>23</v>
      </c>
      <c r="B24" s="65"/>
      <c r="C24" s="65"/>
      <c r="D24" s="60">
        <v>4</v>
      </c>
      <c r="E24" s="61">
        <v>204249</v>
      </c>
      <c r="F24" s="62">
        <f>E24/E21*100</f>
        <v>7.2300044707663904</v>
      </c>
    </row>
    <row r="25" spans="1:6" x14ac:dyDescent="0.2">
      <c r="A25" s="64" t="s">
        <v>24</v>
      </c>
      <c r="B25" s="65"/>
      <c r="C25" s="65"/>
      <c r="D25" s="60">
        <v>5</v>
      </c>
      <c r="E25" s="61">
        <v>5190</v>
      </c>
      <c r="F25" s="62">
        <f>E25/E21*100</f>
        <v>0.18371557855009119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1953469</v>
      </c>
      <c r="F29" s="62">
        <f>E29/E21*100</f>
        <v>69.148880060629679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777416</v>
      </c>
      <c r="F30" s="62">
        <f>E30/E21*100</f>
        <v>27.518965359171037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1176053</v>
      </c>
      <c r="F31" s="62">
        <f>E31/E21*100</f>
        <v>41.629914701458645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638862</v>
      </c>
      <c r="F32" s="62">
        <f>E32/E21*100</f>
        <v>22.614431973731858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44791</v>
      </c>
      <c r="F33" s="62">
        <f>E33/E21*100</f>
        <v>1.5855114602769043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594071</v>
      </c>
      <c r="F34" s="62">
        <f>E34/E21*100</f>
        <v>21.028920513454956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23249</v>
      </c>
      <c r="F44" s="70">
        <f>E44/E21*100</f>
        <v>0.82296791632197863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91" t="s">
        <v>62</v>
      </c>
      <c r="F52" s="52">
        <f>F20</f>
        <v>43281</v>
      </c>
    </row>
    <row r="53" spans="1:6" x14ac:dyDescent="0.2">
      <c r="A53" s="63" t="s">
        <v>50</v>
      </c>
      <c r="B53" s="92"/>
      <c r="C53" s="92"/>
      <c r="D53" s="60">
        <v>1</v>
      </c>
      <c r="E53" s="61">
        <v>44991059</v>
      </c>
      <c r="F53" s="93">
        <v>45494748</v>
      </c>
    </row>
    <row r="54" spans="1:6" ht="13.5" thickBot="1" x14ac:dyDescent="0.25">
      <c r="A54" s="66" t="s">
        <v>51</v>
      </c>
      <c r="B54" s="94"/>
      <c r="C54" s="94"/>
      <c r="D54" s="68">
        <v>2</v>
      </c>
      <c r="E54" s="69">
        <v>60378257</v>
      </c>
      <c r="F54" s="95">
        <v>61066431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43280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2761021305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J24" sqref="J2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43312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2773731</v>
      </c>
      <c r="F21" s="57">
        <f>F23+F29+F32+F44</f>
        <v>100.00000000000001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174948</v>
      </c>
      <c r="F23" s="62">
        <f>E23/E21*100</f>
        <v>6.3073167513360158</v>
      </c>
    </row>
    <row r="24" spans="1:6" x14ac:dyDescent="0.2">
      <c r="A24" s="64" t="s">
        <v>23</v>
      </c>
      <c r="B24" s="65"/>
      <c r="C24" s="65"/>
      <c r="D24" s="60">
        <v>4</v>
      </c>
      <c r="E24" s="61">
        <v>174948</v>
      </c>
      <c r="F24" s="62">
        <f>E24/E21*100</f>
        <v>6.3073167513360158</v>
      </c>
    </row>
    <row r="25" spans="1:6" hidden="1" x14ac:dyDescent="0.2">
      <c r="A25" s="64" t="s">
        <v>24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1945788</v>
      </c>
      <c r="F29" s="62">
        <f>E29/E21*100</f>
        <v>70.150566150791121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777799</v>
      </c>
      <c r="F30" s="62">
        <f>E30/E21*100</f>
        <v>28.041616148069153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1167989</v>
      </c>
      <c r="F31" s="62">
        <f>E31/E21*100</f>
        <v>42.108950002721969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643258</v>
      </c>
      <c r="F32" s="62">
        <f>E32/E21*100</f>
        <v>23.191073683785486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46818</v>
      </c>
      <c r="F33" s="62">
        <f>E33/E21*100</f>
        <v>1.6879070104491027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596440</v>
      </c>
      <c r="F34" s="62">
        <f>E34/E21*100</f>
        <v>21.503166673336381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9737</v>
      </c>
      <c r="F44" s="70">
        <f>E44/E21*100</f>
        <v>0.35104341408737905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91" t="s">
        <v>63</v>
      </c>
      <c r="F52" s="52">
        <f>F20</f>
        <v>43312</v>
      </c>
    </row>
    <row r="53" spans="1:6" ht="13.5" thickBot="1" x14ac:dyDescent="0.25">
      <c r="A53" s="63" t="s">
        <v>50</v>
      </c>
      <c r="B53" s="92"/>
      <c r="C53" s="92"/>
      <c r="D53" s="60">
        <v>1</v>
      </c>
      <c r="E53" s="61">
        <v>39142112</v>
      </c>
      <c r="F53" s="95">
        <v>39590057</v>
      </c>
    </row>
    <row r="54" spans="1:6" ht="13.5" thickBot="1" x14ac:dyDescent="0.25">
      <c r="A54" s="66" t="s">
        <v>51</v>
      </c>
      <c r="B54" s="94"/>
      <c r="C54" s="94"/>
      <c r="D54" s="68">
        <v>2</v>
      </c>
      <c r="E54" s="69">
        <v>50778666</v>
      </c>
      <c r="F54" s="95">
        <v>51318603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43312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2764009219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opLeftCell="A31" workbookViewId="0">
      <selection activeCell="L24" sqref="L2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43343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2776890</v>
      </c>
      <c r="F21" s="57">
        <f>F23+F29+F32+F44</f>
        <v>100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182767</v>
      </c>
      <c r="F23" s="62">
        <f>E23/E21*100</f>
        <v>6.5817155162790035</v>
      </c>
    </row>
    <row r="24" spans="1:6" x14ac:dyDescent="0.2">
      <c r="A24" s="64" t="s">
        <v>23</v>
      </c>
      <c r="B24" s="65"/>
      <c r="C24" s="65"/>
      <c r="D24" s="60">
        <v>4</v>
      </c>
      <c r="E24" s="61">
        <v>177767</v>
      </c>
      <c r="F24" s="62">
        <f>E24/E21*100</f>
        <v>6.4016579698871752</v>
      </c>
    </row>
    <row r="25" spans="1:6" x14ac:dyDescent="0.2">
      <c r="A25" s="64" t="s">
        <v>24</v>
      </c>
      <c r="B25" s="65"/>
      <c r="C25" s="65"/>
      <c r="D25" s="60">
        <v>5</v>
      </c>
      <c r="E25" s="61">
        <v>5000</v>
      </c>
      <c r="F25" s="62">
        <f>E25/E21*100</f>
        <v>0.18005754639182681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1948807</v>
      </c>
      <c r="F29" s="62">
        <f>E29/E21*100</f>
        <v>70.179481362243365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778844</v>
      </c>
      <c r="F30" s="62">
        <f>E30/E21*100</f>
        <v>28.047347932399198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1169963</v>
      </c>
      <c r="F31" s="62">
        <f>E31/E21*100</f>
        <v>42.132133429844174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627856</v>
      </c>
      <c r="F32" s="62">
        <f>E32/E21*100</f>
        <v>22.610042169477364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35577</v>
      </c>
      <c r="F33" s="62">
        <f>E33/E21*100</f>
        <v>1.2811814655964047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592279</v>
      </c>
      <c r="F34" s="62">
        <f>E34/E21*100</f>
        <v>21.328860703880963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17460</v>
      </c>
      <c r="F44" s="70">
        <f>E44/E21*100</f>
        <v>0.62876095200025928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124" t="s">
        <v>64</v>
      </c>
      <c r="F52" s="121">
        <f>F20</f>
        <v>43343</v>
      </c>
    </row>
    <row r="53" spans="1:6" x14ac:dyDescent="0.2">
      <c r="A53" s="63" t="s">
        <v>50</v>
      </c>
      <c r="B53" s="92"/>
      <c r="C53" s="92"/>
      <c r="D53" s="119">
        <v>1</v>
      </c>
      <c r="E53" s="122">
        <v>52806902</v>
      </c>
      <c r="F53" s="123">
        <v>53438951</v>
      </c>
    </row>
    <row r="54" spans="1:6" ht="13.5" thickBot="1" x14ac:dyDescent="0.25">
      <c r="A54" s="66" t="s">
        <v>51</v>
      </c>
      <c r="B54" s="94"/>
      <c r="C54" s="94"/>
      <c r="D54" s="120">
        <v>2</v>
      </c>
      <c r="E54" s="69">
        <v>53885067</v>
      </c>
      <c r="F54" s="95">
        <v>54553524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43343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2760161359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H56" sqref="H5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58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12</v>
      </c>
      <c r="B13" s="29" t="s">
        <v>13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14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15</v>
      </c>
      <c r="B19" s="42"/>
      <c r="C19" s="43"/>
      <c r="D19" s="44" t="s">
        <v>16</v>
      </c>
      <c r="E19" s="45" t="s">
        <v>17</v>
      </c>
      <c r="F19" s="46" t="s">
        <v>18</v>
      </c>
    </row>
    <row r="20" spans="1:6" ht="13.5" thickBot="1" x14ac:dyDescent="0.25">
      <c r="A20" s="47"/>
      <c r="B20" s="48"/>
      <c r="C20" s="49"/>
      <c r="D20" s="50"/>
      <c r="E20" s="51" t="s">
        <v>19</v>
      </c>
      <c r="F20" s="52">
        <v>43373</v>
      </c>
    </row>
    <row r="21" spans="1:6" x14ac:dyDescent="0.2">
      <c r="A21" s="53" t="s">
        <v>20</v>
      </c>
      <c r="B21" s="54"/>
      <c r="C21" s="54"/>
      <c r="D21" s="55">
        <v>1</v>
      </c>
      <c r="E21" s="56">
        <f>E23+E29+E32+E44</f>
        <v>4142045</v>
      </c>
      <c r="F21" s="57">
        <f>F23+F29+F32+F44</f>
        <v>100</v>
      </c>
    </row>
    <row r="22" spans="1:6" hidden="1" x14ac:dyDescent="0.2">
      <c r="A22" s="58" t="s">
        <v>21</v>
      </c>
      <c r="B22" s="59"/>
      <c r="C22" s="59"/>
      <c r="D22" s="60">
        <v>2</v>
      </c>
      <c r="E22" s="61"/>
      <c r="F22" s="62"/>
    </row>
    <row r="23" spans="1:6" x14ac:dyDescent="0.2">
      <c r="A23" s="63" t="s">
        <v>22</v>
      </c>
      <c r="B23" s="59"/>
      <c r="C23" s="59"/>
      <c r="D23" s="60">
        <v>3</v>
      </c>
      <c r="E23" s="61">
        <f>E24+E25</f>
        <v>325718</v>
      </c>
      <c r="F23" s="62">
        <f>E23/E21*100</f>
        <v>7.8637001770864394</v>
      </c>
    </row>
    <row r="24" spans="1:6" x14ac:dyDescent="0.2">
      <c r="A24" s="64" t="s">
        <v>23</v>
      </c>
      <c r="B24" s="65"/>
      <c r="C24" s="65"/>
      <c r="D24" s="60">
        <v>4</v>
      </c>
      <c r="E24" s="61">
        <v>323468</v>
      </c>
      <c r="F24" s="62">
        <f>E24/E21*100</f>
        <v>7.8093791834709672</v>
      </c>
    </row>
    <row r="25" spans="1:6" x14ac:dyDescent="0.2">
      <c r="A25" s="64" t="s">
        <v>24</v>
      </c>
      <c r="B25" s="65"/>
      <c r="C25" s="65"/>
      <c r="D25" s="60">
        <v>5</v>
      </c>
      <c r="E25" s="61">
        <v>2250</v>
      </c>
      <c r="F25" s="62">
        <f>E25/E21*100</f>
        <v>5.4320993615472546E-2</v>
      </c>
    </row>
    <row r="26" spans="1:6" hidden="1" x14ac:dyDescent="0.2">
      <c r="A26" s="63" t="s">
        <v>25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26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27</v>
      </c>
      <c r="B28" s="65"/>
      <c r="C28" s="65"/>
      <c r="D28" s="60">
        <v>8</v>
      </c>
      <c r="E28" s="61"/>
      <c r="F28" s="62"/>
    </row>
    <row r="29" spans="1:6" x14ac:dyDescent="0.2">
      <c r="A29" s="63" t="s">
        <v>28</v>
      </c>
      <c r="B29" s="65"/>
      <c r="C29" s="65"/>
      <c r="D29" s="60">
        <v>9</v>
      </c>
      <c r="E29" s="61">
        <f>E30+E31</f>
        <v>2884605</v>
      </c>
      <c r="F29" s="62">
        <f>E29/E21*100</f>
        <v>69.64204879473786</v>
      </c>
    </row>
    <row r="30" spans="1:6" x14ac:dyDescent="0.2">
      <c r="A30" s="64" t="s">
        <v>29</v>
      </c>
      <c r="B30" s="65"/>
      <c r="C30" s="65"/>
      <c r="D30" s="60">
        <v>10</v>
      </c>
      <c r="E30" s="61">
        <v>1176278</v>
      </c>
      <c r="F30" s="62">
        <f>E30/E21*100</f>
        <v>28.398484323564809</v>
      </c>
    </row>
    <row r="31" spans="1:6" x14ac:dyDescent="0.2">
      <c r="A31" s="64" t="s">
        <v>30</v>
      </c>
      <c r="B31" s="65"/>
      <c r="C31" s="65"/>
      <c r="D31" s="60">
        <v>11</v>
      </c>
      <c r="E31" s="61">
        <v>1708327</v>
      </c>
      <c r="F31" s="62">
        <f>E31/E21*100</f>
        <v>41.243564471173059</v>
      </c>
    </row>
    <row r="32" spans="1:6" x14ac:dyDescent="0.2">
      <c r="A32" s="63" t="s">
        <v>31</v>
      </c>
      <c r="B32" s="65"/>
      <c r="C32" s="65"/>
      <c r="D32" s="60">
        <v>12</v>
      </c>
      <c r="E32" s="61">
        <f>E33+E34+E35</f>
        <v>865503</v>
      </c>
      <c r="F32" s="62">
        <f>E32/E21*100</f>
        <v>20.895547972076596</v>
      </c>
    </row>
    <row r="33" spans="1:6" x14ac:dyDescent="0.2">
      <c r="A33" s="64" t="s">
        <v>32</v>
      </c>
      <c r="B33" s="65"/>
      <c r="C33" s="65"/>
      <c r="D33" s="60">
        <v>13</v>
      </c>
      <c r="E33" s="61">
        <v>115901</v>
      </c>
      <c r="F33" s="62">
        <f>E33/E21*100</f>
        <v>2.7981588804563926</v>
      </c>
    </row>
    <row r="34" spans="1:6" x14ac:dyDescent="0.2">
      <c r="A34" s="64" t="s">
        <v>33</v>
      </c>
      <c r="B34" s="65"/>
      <c r="C34" s="65"/>
      <c r="D34" s="60">
        <v>14</v>
      </c>
      <c r="E34" s="61">
        <v>749602</v>
      </c>
      <c r="F34" s="62">
        <f>E34/E21*100</f>
        <v>18.097389091620204</v>
      </c>
    </row>
    <row r="35" spans="1:6" hidden="1" x14ac:dyDescent="0.2">
      <c r="A35" s="64" t="s">
        <v>34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35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36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37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38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39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40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41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42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43</v>
      </c>
      <c r="B44" s="67"/>
      <c r="C44" s="67"/>
      <c r="D44" s="68">
        <v>24</v>
      </c>
      <c r="E44" s="69">
        <v>66219</v>
      </c>
      <c r="F44" s="70">
        <f>E44/E21*100</f>
        <v>1.5987030560991007</v>
      </c>
    </row>
    <row r="45" spans="1:6" hidden="1" x14ac:dyDescent="0.2">
      <c r="A45" s="71" t="s">
        <v>44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45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46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47</v>
      </c>
      <c r="F51" s="46" t="s">
        <v>48</v>
      </c>
    </row>
    <row r="52" spans="1:6" ht="16.5" thickBot="1" x14ac:dyDescent="0.25">
      <c r="A52" s="88" t="s">
        <v>49</v>
      </c>
      <c r="B52" s="89"/>
      <c r="C52" s="89"/>
      <c r="D52" s="90" t="s">
        <v>16</v>
      </c>
      <c r="E52" s="124" t="s">
        <v>65</v>
      </c>
      <c r="F52" s="121">
        <f>F20</f>
        <v>43373</v>
      </c>
    </row>
    <row r="53" spans="1:6" x14ac:dyDescent="0.2">
      <c r="A53" s="63" t="s">
        <v>50</v>
      </c>
      <c r="B53" s="92"/>
      <c r="C53" s="92"/>
      <c r="D53" s="119">
        <v>1</v>
      </c>
      <c r="E53" s="122">
        <v>1375691790</v>
      </c>
      <c r="F53" s="123">
        <v>1387024622</v>
      </c>
    </row>
    <row r="54" spans="1:6" ht="13.5" thickBot="1" x14ac:dyDescent="0.25">
      <c r="A54" s="66" t="s">
        <v>51</v>
      </c>
      <c r="B54" s="94"/>
      <c r="C54" s="94"/>
      <c r="D54" s="120">
        <v>2</v>
      </c>
      <c r="E54" s="69">
        <v>57640336</v>
      </c>
      <c r="F54" s="95">
        <v>58214790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0" t="s">
        <v>52</v>
      </c>
      <c r="B58" s="101"/>
      <c r="C58" s="101"/>
      <c r="D58" s="102"/>
      <c r="E58" s="103"/>
      <c r="F58" s="104"/>
    </row>
    <row r="59" spans="1:6" ht="15.75" thickBot="1" x14ac:dyDescent="0.3">
      <c r="A59" s="105"/>
      <c r="B59" s="101"/>
      <c r="C59" s="106"/>
      <c r="D59" s="106"/>
      <c r="E59"/>
      <c r="F59"/>
    </row>
    <row r="60" spans="1:6" x14ac:dyDescent="0.2">
      <c r="A60" s="125" t="s">
        <v>53</v>
      </c>
      <c r="B60" s="127" t="s">
        <v>16</v>
      </c>
      <c r="C60" s="107" t="s">
        <v>54</v>
      </c>
      <c r="D60" s="108"/>
      <c r="E60" s="109"/>
      <c r="F60" s="110"/>
    </row>
    <row r="61" spans="1:6" ht="13.5" thickBot="1" x14ac:dyDescent="0.25">
      <c r="A61" s="126"/>
      <c r="B61" s="128"/>
      <c r="C61" s="129" t="s">
        <v>19</v>
      </c>
      <c r="D61" s="130"/>
      <c r="E61" s="111">
        <v>43370</v>
      </c>
      <c r="F61" s="110"/>
    </row>
    <row r="62" spans="1:6" ht="15.75" thickBot="1" x14ac:dyDescent="0.3">
      <c r="A62" s="112" t="str">
        <f>+B9</f>
        <v>CZ0008474871</v>
      </c>
      <c r="B62" s="113">
        <v>1</v>
      </c>
      <c r="C62" s="134">
        <v>4097026045</v>
      </c>
      <c r="D62" s="135"/>
      <c r="E62" s="136"/>
      <c r="F62" s="114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5" t="s">
        <v>55</v>
      </c>
      <c r="B65" s="116"/>
      <c r="C65" s="116"/>
      <c r="D65" s="117"/>
      <c r="E65" s="117"/>
      <c r="F65" s="118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2019-01-08T10:25:49Z</dcterms:modified>
</cp:coreProperties>
</file>