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028E0E5B-BB5F-4950-8575-11921699680B}" xr6:coauthVersionLast="46" xr6:coauthVersionMax="46" xr10:uidLastSave="{00000000-0000-0000-0000-000000000000}"/>
  <bookViews>
    <workbookView xWindow="-108" yWindow="-108" windowWidth="23256" windowHeight="12576" tabRatio="905" firstSheet="4" activeTab="11" xr2:uid="{00000000-000D-0000-FFFF-FFFF00000000}"/>
  </bookViews>
  <sheets>
    <sheet name="leden 2021" sheetId="37" r:id="rId1"/>
    <sheet name="únor 2021" sheetId="38" r:id="rId2"/>
    <sheet name="březen 2021" sheetId="39" r:id="rId3"/>
    <sheet name="duben 2021" sheetId="40" r:id="rId4"/>
    <sheet name="květen 2021" sheetId="41" r:id="rId5"/>
    <sheet name="červen 2021" sheetId="42" r:id="rId6"/>
    <sheet name="červenec 2021" sheetId="43" r:id="rId7"/>
    <sheet name="srpen 2021" sheetId="44" r:id="rId8"/>
    <sheet name="září 2021" sheetId="45" r:id="rId9"/>
    <sheet name="říjen 2021" sheetId="46" r:id="rId10"/>
    <sheet name="listopad 2021" sheetId="47" r:id="rId11"/>
    <sheet name="prosinec 2021" sheetId="48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6" i="48" l="1"/>
  <c r="F39" i="48"/>
  <c r="E29" i="48"/>
  <c r="E26" i="48"/>
  <c r="E23" i="48"/>
  <c r="F32" i="48" s="1"/>
  <c r="E21" i="48"/>
  <c r="D46" i="47"/>
  <c r="F39" i="47"/>
  <c r="E29" i="47"/>
  <c r="E26" i="47"/>
  <c r="E23" i="47"/>
  <c r="E21" i="47"/>
  <c r="D46" i="46"/>
  <c r="F39" i="46"/>
  <c r="E29" i="46"/>
  <c r="E26" i="46"/>
  <c r="E23" i="46"/>
  <c r="E21" i="46"/>
  <c r="E29" i="45"/>
  <c r="D46" i="45"/>
  <c r="F39" i="45"/>
  <c r="E26" i="45"/>
  <c r="E23" i="45"/>
  <c r="F32" i="45" s="1"/>
  <c r="E21" i="45"/>
  <c r="E20" i="48" l="1"/>
  <c r="F21" i="48" s="1"/>
  <c r="E20" i="47"/>
  <c r="F31" i="47" s="1"/>
  <c r="F32" i="47"/>
  <c r="E20" i="46"/>
  <c r="F33" i="46" s="1"/>
  <c r="F32" i="46"/>
  <c r="E20" i="45"/>
  <c r="F30" i="45" s="1"/>
  <c r="D46" i="44"/>
  <c r="F39" i="44"/>
  <c r="E29" i="44"/>
  <c r="E26" i="44"/>
  <c r="E23" i="44"/>
  <c r="F32" i="44" s="1"/>
  <c r="E21" i="44"/>
  <c r="F29" i="48" l="1"/>
  <c r="F28" i="48"/>
  <c r="F22" i="48"/>
  <c r="F27" i="48"/>
  <c r="F33" i="48"/>
  <c r="F30" i="48"/>
  <c r="F26" i="48"/>
  <c r="F31" i="48"/>
  <c r="F25" i="48"/>
  <c r="F24" i="48"/>
  <c r="F23" i="48"/>
  <c r="F27" i="47"/>
  <c r="F26" i="47"/>
  <c r="F24" i="47"/>
  <c r="F22" i="47"/>
  <c r="F28" i="47"/>
  <c r="F23" i="47"/>
  <c r="F33" i="47"/>
  <c r="F30" i="47"/>
  <c r="F25" i="47"/>
  <c r="F29" i="47"/>
  <c r="F21" i="47"/>
  <c r="F27" i="46"/>
  <c r="F30" i="46"/>
  <c r="F21" i="46"/>
  <c r="F28" i="46"/>
  <c r="F22" i="46"/>
  <c r="F24" i="46"/>
  <c r="F23" i="46"/>
  <c r="F25" i="46"/>
  <c r="F29" i="46"/>
  <c r="F31" i="46"/>
  <c r="F26" i="46"/>
  <c r="F21" i="45"/>
  <c r="F24" i="45"/>
  <c r="F23" i="45"/>
  <c r="F28" i="45"/>
  <c r="F25" i="45"/>
  <c r="F33" i="45"/>
  <c r="F29" i="45"/>
  <c r="F26" i="45"/>
  <c r="F27" i="45"/>
  <c r="F22" i="45"/>
  <c r="F31" i="45"/>
  <c r="E20" i="44"/>
  <c r="D46" i="43"/>
  <c r="F39" i="43"/>
  <c r="E29" i="43"/>
  <c r="E26" i="43"/>
  <c r="E23" i="43"/>
  <c r="F32" i="43" s="1"/>
  <c r="E21" i="43"/>
  <c r="F20" i="48" l="1"/>
  <c r="F20" i="47"/>
  <c r="F20" i="46"/>
  <c r="F20" i="45"/>
  <c r="F28" i="44"/>
  <c r="F22" i="44"/>
  <c r="F27" i="44"/>
  <c r="F33" i="44"/>
  <c r="F31" i="44"/>
  <c r="F25" i="44"/>
  <c r="F30" i="44"/>
  <c r="F24" i="44"/>
  <c r="F23" i="44"/>
  <c r="F29" i="44"/>
  <c r="F26" i="44"/>
  <c r="F21" i="44"/>
  <c r="E20" i="43"/>
  <c r="F23" i="43" s="1"/>
  <c r="D46" i="42"/>
  <c r="F39" i="42"/>
  <c r="E29" i="42"/>
  <c r="E26" i="42"/>
  <c r="E23" i="42"/>
  <c r="E21" i="42"/>
  <c r="F20" i="44" l="1"/>
  <c r="F26" i="43"/>
  <c r="F29" i="43"/>
  <c r="F28" i="43"/>
  <c r="F22" i="43"/>
  <c r="F27" i="43"/>
  <c r="F33" i="43"/>
  <c r="F21" i="43"/>
  <c r="F31" i="43"/>
  <c r="F25" i="43"/>
  <c r="F30" i="43"/>
  <c r="F24" i="43"/>
  <c r="E20" i="42"/>
  <c r="F30" i="42" s="1"/>
  <c r="F32" i="42"/>
  <c r="E23" i="41"/>
  <c r="F20" i="43" l="1"/>
  <c r="F31" i="42"/>
  <c r="F24" i="42"/>
  <c r="F26" i="42"/>
  <c r="F25" i="42"/>
  <c r="F29" i="42"/>
  <c r="F28" i="42"/>
  <c r="F21" i="42"/>
  <c r="F22" i="42"/>
  <c r="F23" i="42"/>
  <c r="F27" i="42"/>
  <c r="F33" i="42"/>
  <c r="D46" i="41"/>
  <c r="F39" i="41"/>
  <c r="E29" i="41"/>
  <c r="E26" i="41"/>
  <c r="F32" i="41"/>
  <c r="E21" i="41"/>
  <c r="F20" i="42" l="1"/>
  <c r="E20" i="41"/>
  <c r="F27" i="41" s="1"/>
  <c r="D46" i="40"/>
  <c r="F39" i="40"/>
  <c r="E29" i="40"/>
  <c r="E26" i="40"/>
  <c r="E23" i="40"/>
  <c r="E21" i="40"/>
  <c r="F22" i="41" l="1"/>
  <c r="F24" i="41"/>
  <c r="F21" i="41"/>
  <c r="F30" i="41"/>
  <c r="F26" i="41"/>
  <c r="F23" i="41"/>
  <c r="F28" i="41"/>
  <c r="F33" i="41"/>
  <c r="F25" i="41"/>
  <c r="F31" i="41"/>
  <c r="F29" i="41"/>
  <c r="E20" i="40"/>
  <c r="F29" i="40" s="1"/>
  <c r="F32" i="40"/>
  <c r="D46" i="39"/>
  <c r="F39" i="39"/>
  <c r="E29" i="39"/>
  <c r="E26" i="39"/>
  <c r="E23" i="39"/>
  <c r="F32" i="39" s="1"/>
  <c r="E21" i="39"/>
  <c r="F20" i="41" l="1"/>
  <c r="F21" i="40"/>
  <c r="F27" i="40"/>
  <c r="F22" i="40"/>
  <c r="F28" i="40"/>
  <c r="F25" i="40"/>
  <c r="F23" i="40"/>
  <c r="F24" i="40"/>
  <c r="F26" i="40"/>
  <c r="F30" i="40"/>
  <c r="F33" i="40"/>
  <c r="F31" i="40"/>
  <c r="E20" i="39"/>
  <c r="F26" i="39" s="1"/>
  <c r="D46" i="38"/>
  <c r="F39" i="38"/>
  <c r="E29" i="38"/>
  <c r="E26" i="38"/>
  <c r="E23" i="38"/>
  <c r="E21" i="38"/>
  <c r="F20" i="40" l="1"/>
  <c r="F33" i="39"/>
  <c r="F25" i="39"/>
  <c r="F21" i="39"/>
  <c r="F29" i="39"/>
  <c r="F27" i="39"/>
  <c r="F22" i="39"/>
  <c r="F28" i="39"/>
  <c r="F30" i="39"/>
  <c r="F24" i="39"/>
  <c r="F23" i="39"/>
  <c r="F31" i="39"/>
  <c r="F32" i="38"/>
  <c r="E20" i="38"/>
  <c r="F33" i="38" s="1"/>
  <c r="D46" i="37"/>
  <c r="F39" i="37"/>
  <c r="E29" i="37"/>
  <c r="E26" i="37"/>
  <c r="E23" i="37"/>
  <c r="F32" i="37" s="1"/>
  <c r="E21" i="37"/>
  <c r="F20" i="39" l="1"/>
  <c r="F24" i="38"/>
  <c r="F28" i="38"/>
  <c r="F22" i="38"/>
  <c r="F27" i="38"/>
  <c r="F25" i="38"/>
  <c r="F31" i="38"/>
  <c r="F21" i="38"/>
  <c r="F30" i="38"/>
  <c r="F23" i="38"/>
  <c r="F29" i="38"/>
  <c r="F26" i="38"/>
  <c r="E20" i="37"/>
  <c r="F20" i="38" l="1"/>
  <c r="F28" i="37"/>
  <c r="F21" i="37"/>
  <c r="F33" i="37"/>
  <c r="F31" i="37"/>
  <c r="F25" i="37"/>
  <c r="F30" i="37"/>
  <c r="F24" i="37"/>
  <c r="F22" i="37"/>
  <c r="F27" i="37"/>
  <c r="F23" i="37"/>
  <c r="F29" i="37"/>
  <c r="F26" i="37"/>
  <c r="F20" i="37" l="1"/>
</calcChain>
</file>

<file path=xl/sharedStrings.xml><?xml version="1.0" encoding="utf-8"?>
<sst xmlns="http://schemas.openxmlformats.org/spreadsheetml/2006/main" count="588" uniqueCount="57">
  <si>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</si>
  <si>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</si>
  <si>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</si>
  <si>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privátní fond dynamický</t>
  </si>
  <si>
    <t>ISIN</t>
  </si>
  <si>
    <t>CZ0008474350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</si>
  <si>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</si>
  <si>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</si>
  <si>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</si>
  <si>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</si>
  <si>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</si>
  <si>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</si>
  <si>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</si>
  <si>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speciální fond</t>
  </si>
  <si>
    <t>Měsíční informace fondu kolektivního investování dle § 239 odst. 1 písm. c)</t>
  </si>
  <si>
    <t>A  K  T  I  V  A</t>
  </si>
  <si>
    <t>ř.</t>
  </si>
  <si>
    <t>Hodnota 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</si>
  <si>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</si>
  <si>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</si>
  <si>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</si>
  <si>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</si>
  <si>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</si>
  <si>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</si>
  <si>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</si>
  <si>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</si>
  <si>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</si>
  <si>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</si>
  <si>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</si>
  <si>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</si>
  <si>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</si>
  <si>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</si>
  <si>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Měsíční informace fondu kolektivního investování dle § 239 odst. 1 písm b) </t>
  </si>
  <si>
    <t>Počet (ks)</t>
  </si>
  <si>
    <t>Hodnota (Kč)</t>
  </si>
  <si>
    <t>Ukazatel</t>
  </si>
  <si>
    <t>Podílové listy vydané ve sledovaném období</t>
  </si>
  <si>
    <t>Podílové listy odkoupené ve sledovaném období</t>
  </si>
  <si>
    <t>Raiffeisen investiční společnost a.s.
Praha 4, Hvězdova 1716/2b, PSČ 140 78, IČ: 29146739
zapsaná v obchodním rejstříku vedeném Městským soudem v Praze, oddíl B, vložka 18837
http://www.rfis.cz</t>
  </si>
  <si>
    <t>za období 1.1. -</t>
  </si>
  <si>
    <t xml:space="preserve">Měsíční informace fondu kolektivního investování dle § 239 odst. 1 písm a) </t>
  </si>
  <si>
    <t>ISIN třídy</t>
  </si>
  <si>
    <t xml:space="preserve">Aktuální hodnota fondového kapitálu </t>
  </si>
  <si>
    <t>v Kč k datu</t>
  </si>
  <si>
    <t xml:space="preserve">  Státní bezkupónové dluhopisy a ostatní cenné papíry příjímané centrální bankou k refinancování</t>
  </si>
  <si>
    <t>Vydané vládními institucemi</t>
  </si>
  <si>
    <t>za období 1.2. -</t>
  </si>
  <si>
    <t>za období 1.3. -</t>
  </si>
  <si>
    <t>za období 1.4. -</t>
  </si>
  <si>
    <t>za období 1.5. -</t>
  </si>
  <si>
    <t>za období 1.6. -</t>
  </si>
  <si>
    <t>za období 1.7. -</t>
  </si>
  <si>
    <t>za období 1.8. -</t>
  </si>
  <si>
    <t>za období 1.9. -</t>
  </si>
  <si>
    <t>za období 1.10. -</t>
  </si>
  <si>
    <t>za období 1.11. -</t>
  </si>
  <si>
    <t>za období 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</si>
</sst>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</font>
    <font>
      <sz val="10"/>
      <color rgb="FF000000"/>
      <name val="Arial"/>
      <family val="2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22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left" vertical="top"/>
    </xf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8" fillId="0" borderId="19" xfId="1" applyFont="1" applyFill="1" applyBorder="1" applyAlignment="1">
      <alignment vertical="center" wrapText="1"/>
    </xf>
    <xf numFmtId="0" fontId="17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4" fontId="1" fillId="0" borderId="0" xfId="1" applyNumberFormat="1"/>
    <xf numFmtId="0" fontId="1" fillId="0" borderId="23" xfId="1" applyFont="1" applyFill="1" applyBorder="1" applyAlignment="1">
      <alignment horizontal="left" vertical="center" indent="1"/>
    </xf>
    <xf numFmtId="0" fontId="1" fillId="0" borderId="24" xfId="1" applyFont="1" applyBorder="1" applyAlignment="1">
      <alignment vertical="center"/>
    </xf>
    <xf numFmtId="0" fontId="17" fillId="0" borderId="25" xfId="1" applyFont="1" applyFill="1" applyBorder="1" applyAlignment="1" applyProtection="1">
      <alignment horizontal="center" vertical="center" wrapText="1"/>
    </xf>
    <xf numFmtId="3" fontId="4" fillId="0" borderId="26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7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0" fontId="20" fillId="0" borderId="6" xfId="1" applyFont="1" applyFill="1" applyBorder="1" applyAlignment="1" applyProtection="1">
      <alignment horizontal="centerContinuous"/>
    </xf>
    <xf numFmtId="0" fontId="1" fillId="0" borderId="7" xfId="1" applyFill="1" applyBorder="1" applyAlignment="1" applyProtection="1">
      <alignment horizontal="centerContinuous"/>
    </xf>
    <xf numFmtId="0" fontId="20" fillId="0" borderId="11" xfId="1" applyFont="1" applyFill="1" applyBorder="1" applyAlignment="1" applyProtection="1">
      <alignment horizontal="centerContinuous" vertical="top"/>
    </xf>
    <xf numFmtId="0" fontId="1" fillId="0" borderId="12" xfId="1" applyFill="1" applyBorder="1" applyAlignment="1" applyProtection="1">
      <alignment horizontal="centerContinuous" vertical="top"/>
    </xf>
    <xf numFmtId="0" fontId="14" fillId="0" borderId="13" xfId="1" applyFont="1" applyFill="1" applyBorder="1" applyAlignment="1" applyProtection="1">
      <alignment horizontal="center" vertical="top"/>
    </xf>
    <xf numFmtId="0" fontId="14" fillId="0" borderId="0" xfId="1" applyFont="1" applyFill="1" applyBorder="1" applyAlignment="1" applyProtection="1">
      <alignment horizontal="right" vertical="center" wrapText="1"/>
    </xf>
    <xf numFmtId="14" fontId="14" fillId="0" borderId="28" xfId="1" applyNumberFormat="1" applyFont="1" applyFill="1" applyBorder="1" applyAlignment="1" applyProtection="1">
      <alignment horizontal="left" vertical="center" wrapText="1"/>
    </xf>
    <xf numFmtId="0" fontId="9" fillId="0" borderId="19" xfId="1" applyFont="1" applyFill="1" applyBorder="1" applyAlignment="1" applyProtection="1">
      <alignment vertical="center" wrapText="1"/>
    </xf>
    <xf numFmtId="0" fontId="17" fillId="0" borderId="18" xfId="1" applyFont="1" applyFill="1" applyBorder="1" applyAlignment="1" applyProtection="1">
      <alignment horizontal="center" vertical="center" wrapText="1"/>
    </xf>
    <xf numFmtId="3" fontId="21" fillId="0" borderId="9" xfId="1" applyNumberFormat="1" applyFont="1" applyBorder="1" applyAlignment="1">
      <alignment horizontal="right" indent="1"/>
    </xf>
    <xf numFmtId="3" fontId="21" fillId="0" borderId="10" xfId="1" applyNumberFormat="1" applyFont="1" applyBorder="1" applyAlignment="1">
      <alignment horizontal="right" indent="1"/>
    </xf>
    <xf numFmtId="0" fontId="9" fillId="0" borderId="24" xfId="1" applyFont="1" applyFill="1" applyBorder="1" applyAlignment="1" applyProtection="1">
      <alignment vertical="center" wrapText="1"/>
    </xf>
    <xf numFmtId="0" fontId="17" fillId="0" borderId="23" xfId="1" applyFont="1" applyFill="1" applyBorder="1" applyAlignment="1" applyProtection="1">
      <alignment horizontal="center" vertical="center" wrapText="1"/>
    </xf>
    <xf numFmtId="3" fontId="21" fillId="0" borderId="26" xfId="1" applyNumberFormat="1" applyFont="1" applyBorder="1" applyAlignment="1">
      <alignment horizontal="right" indent="1"/>
    </xf>
    <xf numFmtId="3" fontId="1" fillId="0" borderId="27" xfId="1" applyNumberFormat="1" applyFont="1" applyFill="1" applyBorder="1" applyAlignment="1" applyProtection="1">
      <alignment horizontal="right" vertical="center" indent="1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21" fillId="0" borderId="0" xfId="1" applyNumberFormat="1" applyFont="1" applyBorder="1"/>
    <xf numFmtId="3" fontId="1" fillId="0" borderId="0" xfId="1" applyNumberFormat="1" applyFont="1" applyFill="1" applyBorder="1" applyAlignment="1" applyProtection="1">
      <alignment horizontal="right" vertical="center" inden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0" fontId="22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1" fillId="0" borderId="0" xfId="1" applyFont="1"/>
    <xf numFmtId="0" fontId="22" fillId="0" borderId="11" xfId="1" applyFont="1" applyFill="1" applyBorder="1" applyAlignment="1">
      <alignment horizontal="right" vertical="center"/>
    </xf>
    <xf numFmtId="14" fontId="22" fillId="0" borderId="14" xfId="1" applyNumberFormat="1" applyFont="1" applyFill="1" applyBorder="1" applyAlignment="1">
      <alignment horizontal="left" vertical="center"/>
    </xf>
    <xf numFmtId="0" fontId="1" fillId="0" borderId="30" xfId="1" applyFont="1" applyFill="1" applyBorder="1" applyAlignment="1">
      <alignment horizontal="left" vertical="center" indent="1"/>
    </xf>
    <xf numFmtId="0" fontId="17" fillId="0" borderId="30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wrapText="1"/>
    </xf>
    <xf numFmtId="0" fontId="0" fillId="0" borderId="19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22" fillId="0" borderId="17" xfId="1" applyFont="1" applyFill="1" applyBorder="1" applyAlignment="1">
      <alignment horizontal="center" vertical="center"/>
    </xf>
    <xf numFmtId="0" fontId="22" fillId="0" borderId="25" xfId="1" applyFont="1" applyFill="1" applyBorder="1" applyAlignment="1">
      <alignment horizontal="center" vertical="center"/>
    </xf>
    <xf numFmtId="0" fontId="22" fillId="0" borderId="8" xfId="1" applyFont="1" applyFill="1" applyBorder="1" applyAlignment="1">
      <alignment horizontal="center" vertical="distributed"/>
    </xf>
    <xf numFmtId="0" fontId="22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29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31" xfId="1" applyNumberFormat="1" applyBorder="1" applyAlignment="1">
      <alignment horizontal="right" indent="5"/>
    </xf>
  </cellXfs>
  <cellStyles count="3">
    <cellStyle name="Normal" xfId="0" builtinId="0"/>
    <cellStyle name="Normal 2" xfId="1" xr:uid="{00000000-0005-0000-0000-000001000000}"/>
    <cellStyle name="normální_Denni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E3092D0-9F27-4B72-AA31-616232B56B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61160" cy="32194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DFF8E3D-EAD1-4ECF-93BD-38804E14A3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61160" cy="32194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09A719F-F335-46AA-A169-FDB05B5B52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61160" cy="32194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F097ED7-93C8-4CBD-A9CE-6B6840BC75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61160" cy="3219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D7D26E6-896D-4DFB-8BDC-52842672D7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61160" cy="32194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91F27F4-FFE4-4CA9-893D-F1F37E2526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61160" cy="32194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137A8FD-D52E-4118-B9F7-CB94A52135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61160" cy="32194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78AEC39-1586-43B6-8E92-BEEF1FF40E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61160" cy="32194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293EFA-AF9C-47D1-84BD-D533C3A1A2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61160" cy="32194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7142DB1-E1C1-4789-8832-CE5CF2275A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61160" cy="32194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2EB2C61-430A-4B5F-B367-E6AA27FA61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61160" cy="32194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FAD7BAB-61B0-47F5-BF79-76C225CA4D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61160" cy="3219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BE2336-631D-4357-9175-F257C8F24A1E}">
  <sheetPr>
    <pageSetUpPr fitToPage="1"/>
  </sheetPr>
  <dimension ref="A1:G55"/>
  <sheetViews>
    <sheetView workbookViewId="0">
      <selection activeCell="G34" sqref="G34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6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44227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651985</v>
      </c>
      <c r="F20" s="57">
        <f>+F23+F26+F29+F33+F21</f>
        <v>100</v>
      </c>
    </row>
    <row r="21" spans="1:7" ht="27" hidden="1" customHeight="1" x14ac:dyDescent="0.25">
      <c r="A21" s="111" t="s">
        <v>44</v>
      </c>
      <c r="B21" s="112"/>
      <c r="C21" s="113"/>
      <c r="D21" s="108">
        <v>2</v>
      </c>
      <c r="E21" s="109">
        <f>E22</f>
        <v>0</v>
      </c>
      <c r="F21" s="110">
        <f>E21/E20*100</f>
        <v>0</v>
      </c>
    </row>
    <row r="22" spans="1:7" hidden="1" x14ac:dyDescent="0.25">
      <c r="A22" s="63" t="s">
        <v>45</v>
      </c>
      <c r="B22" s="64"/>
      <c r="C22" s="64"/>
      <c r="D22" s="108"/>
      <c r="E22" s="109">
        <v>0</v>
      </c>
      <c r="F22" s="110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31851</v>
      </c>
      <c r="F23" s="62">
        <f>E23/E20*100</f>
        <v>4.8852350897643353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31851</v>
      </c>
      <c r="F24" s="62">
        <f>E24/$E$20*100</f>
        <v>4.8852350897643353</v>
      </c>
    </row>
    <row r="25" spans="1:7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E25/$E$20*100</f>
        <v>0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21833</v>
      </c>
      <c r="F26" s="62">
        <f>E26/$E$20*100</f>
        <v>3.3486966724694591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9770</v>
      </c>
      <c r="F27" s="62">
        <f>E27/$E$20*100</f>
        <v>1.4985007323788124</v>
      </c>
    </row>
    <row r="28" spans="1:7" x14ac:dyDescent="0.25">
      <c r="A28" s="63" t="s">
        <v>26</v>
      </c>
      <c r="B28" s="64"/>
      <c r="C28" s="64"/>
      <c r="D28" s="60">
        <v>11</v>
      </c>
      <c r="E28" s="61">
        <v>12063</v>
      </c>
      <c r="F28" s="62">
        <f>E28/$E$20*100</f>
        <v>1.8501959400906463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564436</v>
      </c>
      <c r="F29" s="62">
        <f>E29/E20*100</f>
        <v>86.57193033582061</v>
      </c>
    </row>
    <row r="30" spans="1:7" x14ac:dyDescent="0.25">
      <c r="A30" s="63" t="s">
        <v>28</v>
      </c>
      <c r="B30" s="64"/>
      <c r="C30" s="64"/>
      <c r="D30" s="60">
        <v>13</v>
      </c>
      <c r="E30" s="61">
        <v>3650</v>
      </c>
      <c r="F30" s="62">
        <f>E30/E20*100</f>
        <v>0.55982883041787779</v>
      </c>
    </row>
    <row r="31" spans="1:7" x14ac:dyDescent="0.25">
      <c r="A31" s="63" t="s">
        <v>29</v>
      </c>
      <c r="B31" s="64"/>
      <c r="C31" s="64"/>
      <c r="D31" s="60">
        <v>14</v>
      </c>
      <c r="E31" s="61">
        <v>560786</v>
      </c>
      <c r="F31" s="62">
        <f>E31/E20*100</f>
        <v>86.012101505402725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33865</v>
      </c>
      <c r="F33" s="70">
        <f>E33/E20*100</f>
        <v>5.1941379019455969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39</v>
      </c>
      <c r="F39" s="86">
        <f>F19</f>
        <v>44227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492</v>
      </c>
      <c r="F40" s="90">
        <v>699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16533432</v>
      </c>
      <c r="F41" s="94">
        <v>23424320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4" t="s">
        <v>41</v>
      </c>
      <c r="B45" s="116" t="s">
        <v>16</v>
      </c>
      <c r="C45" s="118" t="s">
        <v>42</v>
      </c>
      <c r="D45" s="119"/>
      <c r="E45" s="97"/>
      <c r="F45" s="98"/>
    </row>
    <row r="46" spans="1:6" ht="13.8" thickBot="1" x14ac:dyDescent="0.3">
      <c r="A46" s="115"/>
      <c r="B46" s="117"/>
      <c r="C46" s="105" t="s">
        <v>43</v>
      </c>
      <c r="D46" s="106">
        <f>F19</f>
        <v>44227</v>
      </c>
      <c r="E46" s="97"/>
      <c r="F46" s="98"/>
    </row>
    <row r="47" spans="1:6" x14ac:dyDescent="0.25">
      <c r="A47" s="107" t="s">
        <v>5</v>
      </c>
      <c r="B47" s="55">
        <v>1</v>
      </c>
      <c r="C47" s="120">
        <v>622832574</v>
      </c>
      <c r="D47" s="121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A2868-7FAA-44CF-88E1-9A2FDDD21E99}">
  <sheetPr>
    <pageSetUpPr fitToPage="1"/>
  </sheetPr>
  <dimension ref="A1:G55"/>
  <sheetViews>
    <sheetView topLeftCell="A42" workbookViewId="0">
      <selection activeCell="E17" sqref="E17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6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44500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589823</v>
      </c>
      <c r="F20" s="57">
        <f>+F23+F26+F29+F33+F21</f>
        <v>100</v>
      </c>
    </row>
    <row r="21" spans="1:7" ht="27" hidden="1" customHeight="1" x14ac:dyDescent="0.25">
      <c r="A21" s="111" t="s">
        <v>44</v>
      </c>
      <c r="B21" s="112"/>
      <c r="C21" s="113"/>
      <c r="D21" s="108">
        <v>2</v>
      </c>
      <c r="E21" s="109">
        <f>E22</f>
        <v>0</v>
      </c>
      <c r="F21" s="110">
        <f>E21/E20*100</f>
        <v>0</v>
      </c>
    </row>
    <row r="22" spans="1:7" hidden="1" x14ac:dyDescent="0.25">
      <c r="A22" s="63" t="s">
        <v>45</v>
      </c>
      <c r="B22" s="64"/>
      <c r="C22" s="64"/>
      <c r="D22" s="108"/>
      <c r="E22" s="109">
        <v>0</v>
      </c>
      <c r="F22" s="110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31784</v>
      </c>
      <c r="F23" s="62">
        <f>E23/E20*100</f>
        <v>5.3887352646471909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25534</v>
      </c>
      <c r="F24" s="62">
        <f>E24/$E$20*100</f>
        <v>4.3290953387711228</v>
      </c>
    </row>
    <row r="25" spans="1:7" x14ac:dyDescent="0.25">
      <c r="A25" s="63" t="s">
        <v>23</v>
      </c>
      <c r="B25" s="64"/>
      <c r="C25" s="64"/>
      <c r="D25" s="60">
        <v>5</v>
      </c>
      <c r="E25" s="61">
        <v>6250</v>
      </c>
      <c r="F25" s="62">
        <f>E25/$E$20*100</f>
        <v>1.0596399258760678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20934</v>
      </c>
      <c r="F26" s="62">
        <f>E26/$E$20*100</f>
        <v>3.549200353326337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8729</v>
      </c>
      <c r="F27" s="62">
        <f>E27/$E$20*100</f>
        <v>1.4799355060755515</v>
      </c>
    </row>
    <row r="28" spans="1:7" x14ac:dyDescent="0.25">
      <c r="A28" s="63" t="s">
        <v>26</v>
      </c>
      <c r="B28" s="64"/>
      <c r="C28" s="64"/>
      <c r="D28" s="60">
        <v>11</v>
      </c>
      <c r="E28" s="61">
        <v>12205</v>
      </c>
      <c r="F28" s="62">
        <f>E28/$E$20*100</f>
        <v>2.0692648472507855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527985</v>
      </c>
      <c r="F29" s="62">
        <f>E29/E20*100</f>
        <v>89.515837802188116</v>
      </c>
    </row>
    <row r="30" spans="1:7" x14ac:dyDescent="0.25">
      <c r="A30" s="63" t="s">
        <v>28</v>
      </c>
      <c r="B30" s="64"/>
      <c r="C30" s="64"/>
      <c r="D30" s="60">
        <v>13</v>
      </c>
      <c r="E30" s="61">
        <v>2565</v>
      </c>
      <c r="F30" s="62">
        <f>E30/E20*100</f>
        <v>0.43487622557953831</v>
      </c>
    </row>
    <row r="31" spans="1:7" x14ac:dyDescent="0.25">
      <c r="A31" s="63" t="s">
        <v>29</v>
      </c>
      <c r="B31" s="64"/>
      <c r="C31" s="64"/>
      <c r="D31" s="60">
        <v>0</v>
      </c>
      <c r="E31" s="61">
        <v>525420</v>
      </c>
      <c r="F31" s="62">
        <f>E31/E20*100</f>
        <v>89.080961576608573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9120</v>
      </c>
      <c r="F33" s="70">
        <f>E33/E20*100</f>
        <v>1.5462265798383583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54</v>
      </c>
      <c r="F39" s="86">
        <f>F19</f>
        <v>44500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50000</v>
      </c>
      <c r="F40" s="90">
        <v>76610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6431163</v>
      </c>
      <c r="F41" s="94">
        <v>9670530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4" t="s">
        <v>41</v>
      </c>
      <c r="B45" s="116" t="s">
        <v>16</v>
      </c>
      <c r="C45" s="118" t="s">
        <v>42</v>
      </c>
      <c r="D45" s="119"/>
      <c r="E45" s="97"/>
      <c r="F45" s="98"/>
    </row>
    <row r="46" spans="1:6" ht="13.8" thickBot="1" x14ac:dyDescent="0.3">
      <c r="A46" s="115"/>
      <c r="B46" s="117"/>
      <c r="C46" s="105" t="s">
        <v>43</v>
      </c>
      <c r="D46" s="106">
        <f>F19</f>
        <v>44500</v>
      </c>
      <c r="E46" s="97"/>
      <c r="F46" s="98"/>
    </row>
    <row r="47" spans="1:6" x14ac:dyDescent="0.25">
      <c r="A47" s="107" t="s">
        <v>5</v>
      </c>
      <c r="B47" s="55">
        <v>1</v>
      </c>
      <c r="C47" s="120">
        <v>558287134</v>
      </c>
      <c r="D47" s="121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617BD-CB8B-4ABB-84C5-1AAD31B101E0}">
  <sheetPr>
    <pageSetUpPr fitToPage="1"/>
  </sheetPr>
  <dimension ref="A1:G55"/>
  <sheetViews>
    <sheetView workbookViewId="0">
      <selection activeCell="E33" sqref="E33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6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44530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547510</v>
      </c>
      <c r="F20" s="57">
        <f>+F23+F26+F29+F33+F21</f>
        <v>100.00000000000001</v>
      </c>
    </row>
    <row r="21" spans="1:7" ht="27" hidden="1" customHeight="1" x14ac:dyDescent="0.25">
      <c r="A21" s="111" t="s">
        <v>44</v>
      </c>
      <c r="B21" s="112"/>
      <c r="C21" s="113"/>
      <c r="D21" s="108">
        <v>2</v>
      </c>
      <c r="E21" s="109">
        <f>E22</f>
        <v>0</v>
      </c>
      <c r="F21" s="110">
        <f>E21/E20*100</f>
        <v>0</v>
      </c>
    </row>
    <row r="22" spans="1:7" hidden="1" x14ac:dyDescent="0.25">
      <c r="A22" s="63" t="s">
        <v>45</v>
      </c>
      <c r="B22" s="64"/>
      <c r="C22" s="64"/>
      <c r="D22" s="108"/>
      <c r="E22" s="109">
        <v>0</v>
      </c>
      <c r="F22" s="110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35474</v>
      </c>
      <c r="F23" s="62">
        <f>E23/E20*100</f>
        <v>6.4791510657339595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17454</v>
      </c>
      <c r="F24" s="62">
        <f>E24/$E$20*100</f>
        <v>3.1878869792332556</v>
      </c>
    </row>
    <row r="25" spans="1:7" x14ac:dyDescent="0.25">
      <c r="A25" s="63" t="s">
        <v>23</v>
      </c>
      <c r="B25" s="64"/>
      <c r="C25" s="64"/>
      <c r="D25" s="60">
        <v>5</v>
      </c>
      <c r="E25" s="61">
        <v>18020</v>
      </c>
      <c r="F25" s="62">
        <f>E25/$E$20*100</f>
        <v>3.291264086500703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8857</v>
      </c>
      <c r="F26" s="62">
        <f>E26/$E$20*100</f>
        <v>1.6176873481762892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8857</v>
      </c>
      <c r="F27" s="62">
        <f>E27/$E$20*100</f>
        <v>1.6176873481762892</v>
      </c>
    </row>
    <row r="28" spans="1:7" hidden="1" x14ac:dyDescent="0.25">
      <c r="A28" s="63" t="s">
        <v>26</v>
      </c>
      <c r="B28" s="64"/>
      <c r="C28" s="64"/>
      <c r="D28" s="60">
        <v>11</v>
      </c>
      <c r="E28" s="61">
        <v>0</v>
      </c>
      <c r="F28" s="62">
        <f>E28/$E$20*100</f>
        <v>0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496132</v>
      </c>
      <c r="F29" s="62">
        <f>E29/E20*100</f>
        <v>90.61606180709029</v>
      </c>
    </row>
    <row r="30" spans="1:7" x14ac:dyDescent="0.25">
      <c r="A30" s="63" t="s">
        <v>28</v>
      </c>
      <c r="B30" s="64"/>
      <c r="C30" s="64"/>
      <c r="D30" s="60">
        <v>13</v>
      </c>
      <c r="E30" s="61">
        <v>2572</v>
      </c>
      <c r="F30" s="62">
        <f>E30/E20*100</f>
        <v>0.46976310934960092</v>
      </c>
    </row>
    <row r="31" spans="1:7" x14ac:dyDescent="0.25">
      <c r="A31" s="63" t="s">
        <v>29</v>
      </c>
      <c r="B31" s="64"/>
      <c r="C31" s="64"/>
      <c r="D31" s="60">
        <v>0</v>
      </c>
      <c r="E31" s="61">
        <v>493560</v>
      </c>
      <c r="F31" s="62">
        <f>E31/E20*100</f>
        <v>90.146298697740676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7047</v>
      </c>
      <c r="F33" s="70">
        <f>E33/E20*100</f>
        <v>1.2870997789994703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55</v>
      </c>
      <c r="F39" s="86">
        <f>F19</f>
        <v>44530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0</v>
      </c>
      <c r="F40" s="90">
        <v>0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20963658</v>
      </c>
      <c r="F41" s="94">
        <v>32528288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4" t="s">
        <v>41</v>
      </c>
      <c r="B45" s="116" t="s">
        <v>16</v>
      </c>
      <c r="C45" s="118" t="s">
        <v>42</v>
      </c>
      <c r="D45" s="119"/>
      <c r="E45" s="97"/>
      <c r="F45" s="98"/>
    </row>
    <row r="46" spans="1:6" ht="13.8" thickBot="1" x14ac:dyDescent="0.3">
      <c r="A46" s="115"/>
      <c r="B46" s="117"/>
      <c r="C46" s="105" t="s">
        <v>43</v>
      </c>
      <c r="D46" s="106">
        <f>F19</f>
        <v>44530</v>
      </c>
      <c r="E46" s="97"/>
      <c r="F46" s="98"/>
    </row>
    <row r="47" spans="1:6" x14ac:dyDescent="0.25">
      <c r="A47" s="107" t="s">
        <v>5</v>
      </c>
      <c r="B47" s="55">
        <v>1</v>
      </c>
      <c r="C47" s="120">
        <v>516990276</v>
      </c>
      <c r="D47" s="121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6EC4E-BB5A-4345-9A80-A93E35AF4E2A}">
  <sheetPr>
    <pageSetUpPr fitToPage="1"/>
  </sheetPr>
  <dimension ref="A1:G55"/>
  <sheetViews>
    <sheetView tabSelected="1" workbookViewId="0">
      <selection activeCell="K22" sqref="K22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6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44561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544441</v>
      </c>
      <c r="F20" s="57">
        <f>+F23+F26+F29+F33+F21</f>
        <v>100.00000000000001</v>
      </c>
    </row>
    <row r="21" spans="1:7" ht="27" customHeight="1" x14ac:dyDescent="0.25">
      <c r="A21" s="111" t="s">
        <v>44</v>
      </c>
      <c r="B21" s="112"/>
      <c r="C21" s="113"/>
      <c r="D21" s="108">
        <v>2</v>
      </c>
      <c r="E21" s="109">
        <f>E22</f>
        <v>8604</v>
      </c>
      <c r="F21" s="110">
        <f>E21/E20*100</f>
        <v>1.5803365286596711</v>
      </c>
    </row>
    <row r="22" spans="1:7" x14ac:dyDescent="0.25">
      <c r="A22" s="63" t="s">
        <v>45</v>
      </c>
      <c r="B22" s="64"/>
      <c r="C22" s="64"/>
      <c r="D22" s="108"/>
      <c r="E22" s="109">
        <v>8604</v>
      </c>
      <c r="F22" s="110">
        <f>E22/E20*100</f>
        <v>1.5803365286596711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36475</v>
      </c>
      <c r="F23" s="62">
        <f>E23/E20*100</f>
        <v>6.6995321807137964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23705</v>
      </c>
      <c r="F24" s="62">
        <f>E24/$E$20*100</f>
        <v>4.3540071375961764</v>
      </c>
    </row>
    <row r="25" spans="1:7" x14ac:dyDescent="0.25">
      <c r="A25" s="63" t="s">
        <v>23</v>
      </c>
      <c r="B25" s="64"/>
      <c r="C25" s="64"/>
      <c r="D25" s="60">
        <v>5</v>
      </c>
      <c r="E25" s="61">
        <v>12770</v>
      </c>
      <c r="F25" s="62">
        <f>E25/$E$20*100</f>
        <v>2.3455250431176196</v>
      </c>
    </row>
    <row r="26" spans="1:7" hidden="1" x14ac:dyDescent="0.25">
      <c r="A26" s="58" t="s">
        <v>24</v>
      </c>
      <c r="B26" s="64"/>
      <c r="C26" s="64"/>
      <c r="D26" s="60">
        <v>9</v>
      </c>
      <c r="E26" s="61">
        <f>+E27+E28</f>
        <v>0</v>
      </c>
      <c r="F26" s="62">
        <f>E26/$E$20*100</f>
        <v>0</v>
      </c>
    </row>
    <row r="27" spans="1:7" hidden="1" x14ac:dyDescent="0.25">
      <c r="A27" s="63" t="s">
        <v>25</v>
      </c>
      <c r="B27" s="64"/>
      <c r="C27" s="64"/>
      <c r="D27" s="60">
        <v>10</v>
      </c>
      <c r="E27" s="61">
        <v>0</v>
      </c>
      <c r="F27" s="62">
        <f>E27/$E$20*100</f>
        <v>0</v>
      </c>
    </row>
    <row r="28" spans="1:7" hidden="1" x14ac:dyDescent="0.25">
      <c r="A28" s="63" t="s">
        <v>26</v>
      </c>
      <c r="B28" s="64"/>
      <c r="C28" s="64"/>
      <c r="D28" s="60">
        <v>11</v>
      </c>
      <c r="E28" s="61">
        <v>0</v>
      </c>
      <c r="F28" s="62">
        <f>E28/$E$20*100</f>
        <v>0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490679</v>
      </c>
      <c r="F29" s="62">
        <f>E29/E20*100</f>
        <v>90.125284466085404</v>
      </c>
    </row>
    <row r="30" spans="1:7" x14ac:dyDescent="0.25">
      <c r="A30" s="63" t="s">
        <v>28</v>
      </c>
      <c r="B30" s="64"/>
      <c r="C30" s="64"/>
      <c r="D30" s="60">
        <v>13</v>
      </c>
      <c r="E30" s="61">
        <v>2894</v>
      </c>
      <c r="F30" s="62">
        <f>E30/E20*100</f>
        <v>0.53155438330324123</v>
      </c>
    </row>
    <row r="31" spans="1:7" x14ac:dyDescent="0.25">
      <c r="A31" s="63" t="s">
        <v>29</v>
      </c>
      <c r="B31" s="64"/>
      <c r="C31" s="64"/>
      <c r="D31" s="60">
        <v>0</v>
      </c>
      <c r="E31" s="61">
        <v>487785</v>
      </c>
      <c r="F31" s="62">
        <f>E31/E20*100</f>
        <v>89.593730082782159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8683</v>
      </c>
      <c r="F33" s="70">
        <f>E33/E20*100</f>
        <v>1.5948468245411347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56</v>
      </c>
      <c r="F39" s="86">
        <f>F19</f>
        <v>44561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50947</v>
      </c>
      <c r="F40" s="90">
        <v>78177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2606712</v>
      </c>
      <c r="F41" s="94">
        <v>3944582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4" t="s">
        <v>41</v>
      </c>
      <c r="B45" s="116" t="s">
        <v>16</v>
      </c>
      <c r="C45" s="118" t="s">
        <v>42</v>
      </c>
      <c r="D45" s="119"/>
      <c r="E45" s="97"/>
      <c r="F45" s="98"/>
    </row>
    <row r="46" spans="1:6" ht="13.8" thickBot="1" x14ac:dyDescent="0.3">
      <c r="A46" s="115"/>
      <c r="B46" s="117"/>
      <c r="C46" s="105" t="s">
        <v>43</v>
      </c>
      <c r="D46" s="106">
        <f>F19</f>
        <v>44561</v>
      </c>
      <c r="E46" s="97"/>
      <c r="F46" s="98"/>
    </row>
    <row r="47" spans="1:6" x14ac:dyDescent="0.25">
      <c r="A47" s="107" t="s">
        <v>5</v>
      </c>
      <c r="B47" s="55">
        <v>1</v>
      </c>
      <c r="C47" s="120">
        <v>520493074</v>
      </c>
      <c r="D47" s="121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7DD4D2-9DFF-469C-BD33-4B682603AFA5}">
  <sheetPr>
    <pageSetUpPr fitToPage="1"/>
  </sheetPr>
  <dimension ref="A1:G55"/>
  <sheetViews>
    <sheetView workbookViewId="0">
      <selection activeCell="I11" sqref="I11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6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44255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617101</v>
      </c>
      <c r="F20" s="57">
        <f>+F23+F26+F29+F33+F21</f>
        <v>100</v>
      </c>
    </row>
    <row r="21" spans="1:7" ht="27" hidden="1" customHeight="1" x14ac:dyDescent="0.25">
      <c r="A21" s="111" t="s">
        <v>44</v>
      </c>
      <c r="B21" s="112"/>
      <c r="C21" s="113"/>
      <c r="D21" s="108">
        <v>2</v>
      </c>
      <c r="E21" s="109">
        <f>E22</f>
        <v>0</v>
      </c>
      <c r="F21" s="110">
        <f>E21/E20*100</f>
        <v>0</v>
      </c>
    </row>
    <row r="22" spans="1:7" hidden="1" x14ac:dyDescent="0.25">
      <c r="A22" s="63" t="s">
        <v>45</v>
      </c>
      <c r="B22" s="64"/>
      <c r="C22" s="64"/>
      <c r="D22" s="108"/>
      <c r="E22" s="109">
        <v>0</v>
      </c>
      <c r="F22" s="110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21879</v>
      </c>
      <c r="F23" s="62">
        <f>E23/E20*100</f>
        <v>3.5454488001153783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21879</v>
      </c>
      <c r="F24" s="62">
        <f>E24/$E$20*100</f>
        <v>3.5454488001153783</v>
      </c>
    </row>
    <row r="25" spans="1:7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E25/$E$20*100</f>
        <v>0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21323</v>
      </c>
      <c r="F26" s="62">
        <f>E26/$E$20*100</f>
        <v>3.4553500966616491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9520</v>
      </c>
      <c r="F27" s="62">
        <f>E27/$E$20*100</f>
        <v>1.5426972246034281</v>
      </c>
    </row>
    <row r="28" spans="1:7" x14ac:dyDescent="0.25">
      <c r="A28" s="63" t="s">
        <v>26</v>
      </c>
      <c r="B28" s="64"/>
      <c r="C28" s="64"/>
      <c r="D28" s="60">
        <v>11</v>
      </c>
      <c r="E28" s="61">
        <v>11803</v>
      </c>
      <c r="F28" s="62">
        <f>E28/$E$20*100</f>
        <v>1.9126528720582205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556078</v>
      </c>
      <c r="F29" s="62">
        <f>E29/E20*100</f>
        <v>90.11134319989759</v>
      </c>
    </row>
    <row r="30" spans="1:7" x14ac:dyDescent="0.25">
      <c r="A30" s="63" t="s">
        <v>28</v>
      </c>
      <c r="B30" s="64"/>
      <c r="C30" s="64"/>
      <c r="D30" s="60">
        <v>13</v>
      </c>
      <c r="E30" s="61">
        <v>3950</v>
      </c>
      <c r="F30" s="62">
        <f>E30/E20*100</f>
        <v>0.64008970978818702</v>
      </c>
    </row>
    <row r="31" spans="1:7" x14ac:dyDescent="0.25">
      <c r="A31" s="63" t="s">
        <v>29</v>
      </c>
      <c r="B31" s="64"/>
      <c r="C31" s="64"/>
      <c r="D31" s="60">
        <v>14</v>
      </c>
      <c r="E31" s="61">
        <v>552128</v>
      </c>
      <c r="F31" s="62">
        <f>E31/E20*100</f>
        <v>89.471253490109405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17821</v>
      </c>
      <c r="F33" s="70">
        <f>E33/E20*100</f>
        <v>2.8878579033253877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46</v>
      </c>
      <c r="F39" s="86">
        <f>F19</f>
        <v>44255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183676</v>
      </c>
      <c r="F40" s="90">
        <v>265686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28918542</v>
      </c>
      <c r="F41" s="94">
        <v>41442784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4" t="s">
        <v>41</v>
      </c>
      <c r="B45" s="116" t="s">
        <v>16</v>
      </c>
      <c r="C45" s="118" t="s">
        <v>42</v>
      </c>
      <c r="D45" s="119"/>
      <c r="E45" s="97"/>
      <c r="F45" s="98"/>
    </row>
    <row r="46" spans="1:6" ht="13.8" thickBot="1" x14ac:dyDescent="0.3">
      <c r="A46" s="115"/>
      <c r="B46" s="117"/>
      <c r="C46" s="105" t="s">
        <v>43</v>
      </c>
      <c r="D46" s="106">
        <f>F19</f>
        <v>44255</v>
      </c>
      <c r="E46" s="97"/>
      <c r="F46" s="98"/>
    </row>
    <row r="47" spans="1:6" x14ac:dyDescent="0.25">
      <c r="A47" s="107" t="s">
        <v>5</v>
      </c>
      <c r="B47" s="55">
        <v>1</v>
      </c>
      <c r="C47" s="120">
        <v>596050186</v>
      </c>
      <c r="D47" s="121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74299-D5E6-4810-8E8C-89B6B52E6F74}">
  <sheetPr>
    <pageSetUpPr fitToPage="1"/>
  </sheetPr>
  <dimension ref="A1:G55"/>
  <sheetViews>
    <sheetView workbookViewId="0">
      <selection activeCell="D19" sqref="D19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6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44286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613266</v>
      </c>
      <c r="F20" s="57">
        <f>+F23+F26+F29+F33+F21</f>
        <v>100.00000000000001</v>
      </c>
    </row>
    <row r="21" spans="1:7" ht="27" hidden="1" customHeight="1" x14ac:dyDescent="0.25">
      <c r="A21" s="111" t="s">
        <v>44</v>
      </c>
      <c r="B21" s="112"/>
      <c r="C21" s="113"/>
      <c r="D21" s="108">
        <v>2</v>
      </c>
      <c r="E21" s="109">
        <f>E22</f>
        <v>0</v>
      </c>
      <c r="F21" s="110">
        <f>E21/E20*100</f>
        <v>0</v>
      </c>
    </row>
    <row r="22" spans="1:7" hidden="1" x14ac:dyDescent="0.25">
      <c r="A22" s="63" t="s">
        <v>45</v>
      </c>
      <c r="B22" s="64"/>
      <c r="C22" s="64"/>
      <c r="D22" s="108"/>
      <c r="E22" s="109">
        <v>0</v>
      </c>
      <c r="F22" s="110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20011</v>
      </c>
      <c r="F23" s="62">
        <f>E23/E20*100</f>
        <v>3.263021266465123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20011</v>
      </c>
      <c r="F24" s="62">
        <f>E24/$E$20*100</f>
        <v>3.263021266465123</v>
      </c>
    </row>
    <row r="25" spans="1:7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E25/$E$20*100</f>
        <v>0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21503</v>
      </c>
      <c r="F26" s="62">
        <f>E26/$E$20*100</f>
        <v>3.5063088447753499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9310</v>
      </c>
      <c r="F27" s="62">
        <f>E27/$E$20*100</f>
        <v>1.5181014437454545</v>
      </c>
    </row>
    <row r="28" spans="1:7" x14ac:dyDescent="0.25">
      <c r="A28" s="63" t="s">
        <v>26</v>
      </c>
      <c r="B28" s="64"/>
      <c r="C28" s="64"/>
      <c r="D28" s="60">
        <v>11</v>
      </c>
      <c r="E28" s="61">
        <v>12193</v>
      </c>
      <c r="F28" s="62">
        <f>E28/$E$20*100</f>
        <v>1.9882074010298956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538869</v>
      </c>
      <c r="F29" s="62">
        <f>E29/E20*100</f>
        <v>87.868722544540219</v>
      </c>
    </row>
    <row r="30" spans="1:7" x14ac:dyDescent="0.25">
      <c r="A30" s="63" t="s">
        <v>28</v>
      </c>
      <c r="B30" s="64"/>
      <c r="C30" s="64"/>
      <c r="D30" s="60">
        <v>13</v>
      </c>
      <c r="E30" s="61">
        <v>5494</v>
      </c>
      <c r="F30" s="62">
        <f>E30/E20*100</f>
        <v>0.89585921932733914</v>
      </c>
    </row>
    <row r="31" spans="1:7" x14ac:dyDescent="0.25">
      <c r="A31" s="63" t="s">
        <v>29</v>
      </c>
      <c r="B31" s="64"/>
      <c r="C31" s="64"/>
      <c r="D31" s="60">
        <v>14</v>
      </c>
      <c r="E31" s="61">
        <v>533375</v>
      </c>
      <c r="F31" s="62">
        <f>E31/E20*100</f>
        <v>86.972863325212884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32883</v>
      </c>
      <c r="F33" s="70">
        <f>E33/E20*100</f>
        <v>5.3619473442193106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47</v>
      </c>
      <c r="F39" s="86">
        <f>F19</f>
        <v>44286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304219</v>
      </c>
      <c r="F40" s="90">
        <v>433399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17194802</v>
      </c>
      <c r="F41" s="94">
        <v>24613784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4" t="s">
        <v>41</v>
      </c>
      <c r="B45" s="116" t="s">
        <v>16</v>
      </c>
      <c r="C45" s="118" t="s">
        <v>42</v>
      </c>
      <c r="D45" s="119"/>
      <c r="E45" s="97"/>
      <c r="F45" s="98"/>
    </row>
    <row r="46" spans="1:6" ht="13.8" thickBot="1" x14ac:dyDescent="0.3">
      <c r="A46" s="115"/>
      <c r="B46" s="117"/>
      <c r="C46" s="105" t="s">
        <v>43</v>
      </c>
      <c r="D46" s="106">
        <f>F19</f>
        <v>44286</v>
      </c>
      <c r="E46" s="97"/>
      <c r="F46" s="98"/>
    </row>
    <row r="47" spans="1:6" x14ac:dyDescent="0.25">
      <c r="A47" s="107" t="s">
        <v>5</v>
      </c>
      <c r="B47" s="55">
        <v>1</v>
      </c>
      <c r="C47" s="120">
        <v>587345045</v>
      </c>
      <c r="D47" s="121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F734A-BD74-450D-A3D5-7847C4BA5D7B}">
  <sheetPr>
    <pageSetUpPr fitToPage="1"/>
  </sheetPr>
  <dimension ref="A1:G55"/>
  <sheetViews>
    <sheetView workbookViewId="0">
      <selection activeCell="F10" sqref="F10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6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44316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611221</v>
      </c>
      <c r="F20" s="57">
        <f>+F23+F26+F29+F33+F21</f>
        <v>100</v>
      </c>
    </row>
    <row r="21" spans="1:7" ht="27" hidden="1" customHeight="1" x14ac:dyDescent="0.25">
      <c r="A21" s="111" t="s">
        <v>44</v>
      </c>
      <c r="B21" s="112"/>
      <c r="C21" s="113"/>
      <c r="D21" s="108">
        <v>2</v>
      </c>
      <c r="E21" s="109">
        <f>E22</f>
        <v>0</v>
      </c>
      <c r="F21" s="110">
        <f>E21/E20*100</f>
        <v>0</v>
      </c>
    </row>
    <row r="22" spans="1:7" hidden="1" x14ac:dyDescent="0.25">
      <c r="A22" s="63" t="s">
        <v>45</v>
      </c>
      <c r="B22" s="64"/>
      <c r="C22" s="64"/>
      <c r="D22" s="108"/>
      <c r="E22" s="109">
        <v>0</v>
      </c>
      <c r="F22" s="110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33319</v>
      </c>
      <c r="F23" s="62">
        <f>E23/E20*100</f>
        <v>5.4512197715719841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33319</v>
      </c>
      <c r="F24" s="62">
        <f>E24/$E$20*100</f>
        <v>5.4512197715719841</v>
      </c>
    </row>
    <row r="25" spans="1:7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E25/$E$20*100</f>
        <v>0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21644</v>
      </c>
      <c r="F26" s="62">
        <f>E26/$E$20*100</f>
        <v>3.5411086988176126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9465</v>
      </c>
      <c r="F27" s="62">
        <f>E27/$E$20*100</f>
        <v>1.5485397262201397</v>
      </c>
    </row>
    <row r="28" spans="1:7" x14ac:dyDescent="0.25">
      <c r="A28" s="63" t="s">
        <v>26</v>
      </c>
      <c r="B28" s="64"/>
      <c r="C28" s="64"/>
      <c r="D28" s="60">
        <v>11</v>
      </c>
      <c r="E28" s="61">
        <v>12179</v>
      </c>
      <c r="F28" s="62">
        <f>E28/$E$20*100</f>
        <v>1.9925689725974729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532493</v>
      </c>
      <c r="F29" s="62">
        <f>E29/E20*100</f>
        <v>87.11955250228641</v>
      </c>
    </row>
    <row r="30" spans="1:7" x14ac:dyDescent="0.25">
      <c r="A30" s="63" t="s">
        <v>28</v>
      </c>
      <c r="B30" s="64"/>
      <c r="C30" s="64"/>
      <c r="D30" s="60">
        <v>13</v>
      </c>
      <c r="E30" s="61">
        <v>2997</v>
      </c>
      <c r="F30" s="62">
        <f>E30/E20*100</f>
        <v>0.49033001156701089</v>
      </c>
    </row>
    <row r="31" spans="1:7" x14ac:dyDescent="0.25">
      <c r="A31" s="63" t="s">
        <v>29</v>
      </c>
      <c r="B31" s="64"/>
      <c r="C31" s="64"/>
      <c r="D31" s="60">
        <v>14</v>
      </c>
      <c r="E31" s="61">
        <v>529496</v>
      </c>
      <c r="F31" s="62">
        <f>E31/E20*100</f>
        <v>86.6292224907194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23765</v>
      </c>
      <c r="F33" s="70">
        <f>E33/E20*100</f>
        <v>3.8881190273239956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48</v>
      </c>
      <c r="F39" s="86">
        <f>F19</f>
        <v>44316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76727</v>
      </c>
      <c r="F40" s="90">
        <v>111108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5263772</v>
      </c>
      <c r="F41" s="94">
        <v>7731284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4" t="s">
        <v>41</v>
      </c>
      <c r="B45" s="116" t="s">
        <v>16</v>
      </c>
      <c r="C45" s="118" t="s">
        <v>42</v>
      </c>
      <c r="D45" s="119"/>
      <c r="E45" s="97"/>
      <c r="F45" s="98"/>
    </row>
    <row r="46" spans="1:6" ht="13.8" thickBot="1" x14ac:dyDescent="0.3">
      <c r="A46" s="115"/>
      <c r="B46" s="117"/>
      <c r="C46" s="105" t="s">
        <v>43</v>
      </c>
      <c r="D46" s="106">
        <f>F19</f>
        <v>44316</v>
      </c>
      <c r="E46" s="97"/>
      <c r="F46" s="98"/>
    </row>
    <row r="47" spans="1:6" x14ac:dyDescent="0.25">
      <c r="A47" s="107" t="s">
        <v>5</v>
      </c>
      <c r="B47" s="55">
        <v>1</v>
      </c>
      <c r="C47" s="120">
        <v>586655176</v>
      </c>
      <c r="D47" s="121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9227F-1279-4603-BBD2-6F04C92C1BF3}">
  <sheetPr>
    <pageSetUpPr fitToPage="1"/>
  </sheetPr>
  <dimension ref="A1:G55"/>
  <sheetViews>
    <sheetView workbookViewId="0">
      <selection activeCell="K20" sqref="K20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6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44347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611221</v>
      </c>
      <c r="F20" s="57">
        <f>+F23+F26+F29+F33+F21</f>
        <v>100</v>
      </c>
    </row>
    <row r="21" spans="1:7" ht="27" hidden="1" customHeight="1" x14ac:dyDescent="0.25">
      <c r="A21" s="111" t="s">
        <v>44</v>
      </c>
      <c r="B21" s="112"/>
      <c r="C21" s="113"/>
      <c r="D21" s="108">
        <v>2</v>
      </c>
      <c r="E21" s="109">
        <f>E22</f>
        <v>0</v>
      </c>
      <c r="F21" s="110">
        <f>E21/E20*100</f>
        <v>0</v>
      </c>
    </row>
    <row r="22" spans="1:7" hidden="1" x14ac:dyDescent="0.25">
      <c r="A22" s="63" t="s">
        <v>45</v>
      </c>
      <c r="B22" s="64"/>
      <c r="C22" s="64"/>
      <c r="D22" s="108"/>
      <c r="E22" s="109">
        <v>0</v>
      </c>
      <c r="F22" s="110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33319</v>
      </c>
      <c r="F23" s="62">
        <f>E23/E20*100</f>
        <v>5.4512197715719841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33319</v>
      </c>
      <c r="F24" s="62">
        <f>E24/$E$20*100</f>
        <v>5.4512197715719841</v>
      </c>
    </row>
    <row r="25" spans="1:7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E25/$E$20*100</f>
        <v>0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21644</v>
      </c>
      <c r="F26" s="62">
        <f>E26/$E$20*100</f>
        <v>3.5411086988176126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9465</v>
      </c>
      <c r="F27" s="62">
        <f>E27/$E$20*100</f>
        <v>1.5485397262201397</v>
      </c>
    </row>
    <row r="28" spans="1:7" x14ac:dyDescent="0.25">
      <c r="A28" s="63" t="s">
        <v>26</v>
      </c>
      <c r="B28" s="64"/>
      <c r="C28" s="64"/>
      <c r="D28" s="60">
        <v>11</v>
      </c>
      <c r="E28" s="61">
        <v>12179</v>
      </c>
      <c r="F28" s="62">
        <f>E28/$E$20*100</f>
        <v>1.9925689725974729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532493</v>
      </c>
      <c r="F29" s="62">
        <f>E29/E20*100</f>
        <v>87.11955250228641</v>
      </c>
    </row>
    <row r="30" spans="1:7" x14ac:dyDescent="0.25">
      <c r="A30" s="63" t="s">
        <v>28</v>
      </c>
      <c r="B30" s="64"/>
      <c r="C30" s="64"/>
      <c r="D30" s="60">
        <v>13</v>
      </c>
      <c r="E30" s="61">
        <v>2997</v>
      </c>
      <c r="F30" s="62">
        <f>E30/E20*100</f>
        <v>0.49033001156701089</v>
      </c>
    </row>
    <row r="31" spans="1:7" x14ac:dyDescent="0.25">
      <c r="A31" s="63" t="s">
        <v>29</v>
      </c>
      <c r="B31" s="64"/>
      <c r="C31" s="64"/>
      <c r="D31" s="60">
        <v>14</v>
      </c>
      <c r="E31" s="61">
        <v>529496</v>
      </c>
      <c r="F31" s="62">
        <f>E31/E20*100</f>
        <v>86.6292224907194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23765</v>
      </c>
      <c r="F33" s="70">
        <f>E33/E20*100</f>
        <v>3.8881190273239956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49</v>
      </c>
      <c r="F39" s="86">
        <f>F19</f>
        <v>44347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611470</v>
      </c>
      <c r="F40" s="90">
        <v>906805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5289688</v>
      </c>
      <c r="F41" s="94">
        <v>7670932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4" t="s">
        <v>41</v>
      </c>
      <c r="B45" s="116" t="s">
        <v>16</v>
      </c>
      <c r="C45" s="118" t="s">
        <v>42</v>
      </c>
      <c r="D45" s="119"/>
      <c r="E45" s="97"/>
      <c r="F45" s="98"/>
    </row>
    <row r="46" spans="1:6" ht="13.8" thickBot="1" x14ac:dyDescent="0.3">
      <c r="A46" s="115"/>
      <c r="B46" s="117"/>
      <c r="C46" s="105" t="s">
        <v>43</v>
      </c>
      <c r="D46" s="106">
        <f>F19</f>
        <v>44347</v>
      </c>
      <c r="E46" s="97"/>
      <c r="F46" s="98"/>
    </row>
    <row r="47" spans="1:6" x14ac:dyDescent="0.25">
      <c r="A47" s="107" t="s">
        <v>5</v>
      </c>
      <c r="B47" s="55">
        <v>1</v>
      </c>
      <c r="C47" s="120">
        <v>580411749</v>
      </c>
      <c r="D47" s="121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933D4-8E6C-4C6C-949F-402149E7142A}">
  <sheetPr>
    <pageSetUpPr fitToPage="1"/>
  </sheetPr>
  <dimension ref="A1:G55"/>
  <sheetViews>
    <sheetView topLeftCell="A14" workbookViewId="0">
      <selection activeCell="E33" sqref="E33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6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44377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609113</v>
      </c>
      <c r="F20" s="57">
        <f>+F23+F26+F29+F33+F21</f>
        <v>100</v>
      </c>
    </row>
    <row r="21" spans="1:7" ht="27" hidden="1" customHeight="1" x14ac:dyDescent="0.25">
      <c r="A21" s="111" t="s">
        <v>44</v>
      </c>
      <c r="B21" s="112"/>
      <c r="C21" s="113"/>
      <c r="D21" s="108">
        <v>2</v>
      </c>
      <c r="E21" s="109">
        <f>E22</f>
        <v>0</v>
      </c>
      <c r="F21" s="110">
        <f>E21/E20*100</f>
        <v>0</v>
      </c>
    </row>
    <row r="22" spans="1:7" hidden="1" x14ac:dyDescent="0.25">
      <c r="A22" s="63" t="s">
        <v>45</v>
      </c>
      <c r="B22" s="64"/>
      <c r="C22" s="64"/>
      <c r="D22" s="108"/>
      <c r="E22" s="109">
        <v>0</v>
      </c>
      <c r="F22" s="110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37442</v>
      </c>
      <c r="F23" s="62">
        <f>E23/E20*100</f>
        <v>6.1469710874665298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37442</v>
      </c>
      <c r="F24" s="62">
        <f>E24/$E$20*100</f>
        <v>6.1469710874665298</v>
      </c>
    </row>
    <row r="25" spans="1:7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E25/$E$20*100</f>
        <v>0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21512</v>
      </c>
      <c r="F26" s="62">
        <f>E26/$E$20*100</f>
        <v>3.5316928057683876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9344</v>
      </c>
      <c r="F27" s="62">
        <f>E27/$E$20*100</f>
        <v>1.5340339148893556</v>
      </c>
    </row>
    <row r="28" spans="1:7" x14ac:dyDescent="0.25">
      <c r="A28" s="63" t="s">
        <v>26</v>
      </c>
      <c r="B28" s="64"/>
      <c r="C28" s="64"/>
      <c r="D28" s="60">
        <v>11</v>
      </c>
      <c r="E28" s="61">
        <v>12168</v>
      </c>
      <c r="F28" s="62">
        <f>E28/$E$20*100</f>
        <v>1.9976588908790325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534405</v>
      </c>
      <c r="F29" s="62">
        <f>E29/E20*100</f>
        <v>87.734952299491226</v>
      </c>
    </row>
    <row r="30" spans="1:7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>E30/E20*100</f>
        <v>0</v>
      </c>
    </row>
    <row r="31" spans="1:7" x14ac:dyDescent="0.25">
      <c r="A31" s="63" t="s">
        <v>29</v>
      </c>
      <c r="B31" s="64"/>
      <c r="C31" s="64"/>
      <c r="D31" s="60">
        <v>14</v>
      </c>
      <c r="E31" s="61">
        <v>534405</v>
      </c>
      <c r="F31" s="62">
        <f>E31/E20*100</f>
        <v>87.734952299491226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15754</v>
      </c>
      <c r="F33" s="70">
        <f>E33/E20*100</f>
        <v>2.5863838072738554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50</v>
      </c>
      <c r="F39" s="86">
        <f>F19</f>
        <v>44377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20607</v>
      </c>
      <c r="F40" s="90">
        <v>30604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3568224</v>
      </c>
      <c r="F41" s="94">
        <v>5301740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4" t="s">
        <v>41</v>
      </c>
      <c r="B45" s="116" t="s">
        <v>16</v>
      </c>
      <c r="C45" s="118" t="s">
        <v>42</v>
      </c>
      <c r="D45" s="119"/>
      <c r="E45" s="97"/>
      <c r="F45" s="98"/>
    </row>
    <row r="46" spans="1:6" ht="13.8" thickBot="1" x14ac:dyDescent="0.3">
      <c r="A46" s="115"/>
      <c r="B46" s="117"/>
      <c r="C46" s="105" t="s">
        <v>43</v>
      </c>
      <c r="D46" s="106">
        <f>F19</f>
        <v>44377</v>
      </c>
      <c r="E46" s="97"/>
      <c r="F46" s="98"/>
    </row>
    <row r="47" spans="1:6" x14ac:dyDescent="0.25">
      <c r="A47" s="107" t="s">
        <v>5</v>
      </c>
      <c r="B47" s="55">
        <v>1</v>
      </c>
      <c r="C47" s="120">
        <v>583648431</v>
      </c>
      <c r="D47" s="121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5CAAF-1F2A-468B-ABB2-220C18B2387B}">
  <sheetPr>
    <pageSetUpPr fitToPage="1"/>
  </sheetPr>
  <dimension ref="A1:G55"/>
  <sheetViews>
    <sheetView topLeftCell="A11" workbookViewId="0">
      <selection activeCell="D20" sqref="D20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6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44408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597194</v>
      </c>
      <c r="F20" s="57">
        <f>+F23+F26+F29+F33+F21</f>
        <v>100</v>
      </c>
    </row>
    <row r="21" spans="1:7" ht="27" hidden="1" customHeight="1" x14ac:dyDescent="0.25">
      <c r="A21" s="111" t="s">
        <v>44</v>
      </c>
      <c r="B21" s="112"/>
      <c r="C21" s="113"/>
      <c r="D21" s="108">
        <v>2</v>
      </c>
      <c r="E21" s="109">
        <f>E22</f>
        <v>0</v>
      </c>
      <c r="F21" s="110">
        <f>E21/E20*100</f>
        <v>0</v>
      </c>
    </row>
    <row r="22" spans="1:7" hidden="1" x14ac:dyDescent="0.25">
      <c r="A22" s="63" t="s">
        <v>45</v>
      </c>
      <c r="B22" s="64"/>
      <c r="C22" s="64"/>
      <c r="D22" s="108"/>
      <c r="E22" s="109">
        <v>0</v>
      </c>
      <c r="F22" s="110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23712</v>
      </c>
      <c r="F23" s="62">
        <f>E23/E20*100</f>
        <v>3.9705690278201056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23712</v>
      </c>
      <c r="F24" s="62">
        <f>E24/$E$20*100</f>
        <v>3.9705690278201056</v>
      </c>
    </row>
    <row r="25" spans="1:7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E25/$E$20*100</f>
        <v>0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21651</v>
      </c>
      <c r="F26" s="62">
        <f>E26/$E$20*100</f>
        <v>3.6254550447593243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9435</v>
      </c>
      <c r="F27" s="62">
        <f>E27/$E$20*100</f>
        <v>1.5798886124107074</v>
      </c>
    </row>
    <row r="28" spans="1:7" x14ac:dyDescent="0.25">
      <c r="A28" s="63" t="s">
        <v>26</v>
      </c>
      <c r="B28" s="64"/>
      <c r="C28" s="64"/>
      <c r="D28" s="60">
        <v>11</v>
      </c>
      <c r="E28" s="61">
        <v>12216</v>
      </c>
      <c r="F28" s="62">
        <f>E28/$E$20*100</f>
        <v>2.0455664323486169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531763</v>
      </c>
      <c r="F29" s="62">
        <f>E29/E20*100</f>
        <v>89.043593874017489</v>
      </c>
    </row>
    <row r="30" spans="1:7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>E30/E20*100</f>
        <v>0</v>
      </c>
    </row>
    <row r="31" spans="1:7" x14ac:dyDescent="0.25">
      <c r="A31" s="63" t="s">
        <v>29</v>
      </c>
      <c r="B31" s="64"/>
      <c r="C31" s="64"/>
      <c r="D31" s="60">
        <v>14</v>
      </c>
      <c r="E31" s="61">
        <v>531763</v>
      </c>
      <c r="F31" s="62">
        <f>E31/E20*100</f>
        <v>89.043593874017489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20068</v>
      </c>
      <c r="F33" s="70">
        <f>E33/E20*100</f>
        <v>3.3603820534030819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51</v>
      </c>
      <c r="F39" s="86">
        <f>F19</f>
        <v>44408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101228</v>
      </c>
      <c r="F40" s="90">
        <v>151687.9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5434285</v>
      </c>
      <c r="F41" s="94">
        <v>8158671.54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4" t="s">
        <v>41</v>
      </c>
      <c r="B45" s="116" t="s">
        <v>16</v>
      </c>
      <c r="C45" s="118" t="s">
        <v>42</v>
      </c>
      <c r="D45" s="119"/>
      <c r="E45" s="97"/>
      <c r="F45" s="98"/>
    </row>
    <row r="46" spans="1:6" ht="13.8" thickBot="1" x14ac:dyDescent="0.3">
      <c r="A46" s="115"/>
      <c r="B46" s="117"/>
      <c r="C46" s="105" t="s">
        <v>43</v>
      </c>
      <c r="D46" s="106">
        <f>F19</f>
        <v>44408</v>
      </c>
      <c r="E46" s="97"/>
      <c r="F46" s="98"/>
    </row>
    <row r="47" spans="1:6" x14ac:dyDescent="0.25">
      <c r="A47" s="107" t="s">
        <v>5</v>
      </c>
      <c r="B47" s="55">
        <v>1</v>
      </c>
      <c r="C47" s="120">
        <v>575021648.94000006</v>
      </c>
      <c r="D47" s="121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9ECA0-1E64-4A24-ADE0-C4575335A991}">
  <sheetPr>
    <pageSetUpPr fitToPage="1"/>
  </sheetPr>
  <dimension ref="A1:G55"/>
  <sheetViews>
    <sheetView workbookViewId="0">
      <selection activeCell="E33" sqref="E33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6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44439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601135</v>
      </c>
      <c r="F20" s="57">
        <f>+F23+F26+F29+F33+F21</f>
        <v>100</v>
      </c>
    </row>
    <row r="21" spans="1:7" ht="27" hidden="1" customHeight="1" x14ac:dyDescent="0.25">
      <c r="A21" s="111" t="s">
        <v>44</v>
      </c>
      <c r="B21" s="112"/>
      <c r="C21" s="113"/>
      <c r="D21" s="108">
        <v>2</v>
      </c>
      <c r="E21" s="109">
        <f>E22</f>
        <v>0</v>
      </c>
      <c r="F21" s="110">
        <f>E21/E20*100</f>
        <v>0</v>
      </c>
    </row>
    <row r="22" spans="1:7" hidden="1" x14ac:dyDescent="0.25">
      <c r="A22" s="63" t="s">
        <v>45</v>
      </c>
      <c r="B22" s="64"/>
      <c r="C22" s="64"/>
      <c r="D22" s="108"/>
      <c r="E22" s="109">
        <v>0</v>
      </c>
      <c r="F22" s="110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30191</v>
      </c>
      <c r="F23" s="62">
        <f>E23/E20*100</f>
        <v>5.022332753873922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30191</v>
      </c>
      <c r="F24" s="62">
        <f>E24/$E$20*100</f>
        <v>5.022332753873922</v>
      </c>
    </row>
    <row r="25" spans="1:7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E25/$E$20*100</f>
        <v>0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21479</v>
      </c>
      <c r="F26" s="62">
        <f>E26/$E$20*100</f>
        <v>3.5730742678433298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9353</v>
      </c>
      <c r="F27" s="62">
        <f>E27/$E$20*100</f>
        <v>1.5558901078792617</v>
      </c>
    </row>
    <row r="28" spans="1:7" x14ac:dyDescent="0.25">
      <c r="A28" s="63" t="s">
        <v>26</v>
      </c>
      <c r="B28" s="64"/>
      <c r="C28" s="64"/>
      <c r="D28" s="60">
        <v>11</v>
      </c>
      <c r="E28" s="61">
        <v>12126</v>
      </c>
      <c r="F28" s="62">
        <f>E28/$E$20*100</f>
        <v>2.0171841599640681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534051</v>
      </c>
      <c r="F29" s="62">
        <f>E29/E20*100</f>
        <v>88.840443494389774</v>
      </c>
    </row>
    <row r="30" spans="1:7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>E30/E20*100</f>
        <v>0</v>
      </c>
    </row>
    <row r="31" spans="1:7" x14ac:dyDescent="0.25">
      <c r="A31" s="63" t="s">
        <v>29</v>
      </c>
      <c r="B31" s="64"/>
      <c r="C31" s="64"/>
      <c r="D31" s="60">
        <v>14</v>
      </c>
      <c r="E31" s="61">
        <v>534051</v>
      </c>
      <c r="F31" s="62">
        <f>E31/E20*100</f>
        <v>88.840443494389774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15414</v>
      </c>
      <c r="F33" s="70">
        <f>E33/E20*100</f>
        <v>2.5641494838929688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52</v>
      </c>
      <c r="F39" s="86">
        <f>F19</f>
        <v>44439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67797</v>
      </c>
      <c r="F40" s="90">
        <v>101548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5828899</v>
      </c>
      <c r="F41" s="94">
        <v>8756464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4" t="s">
        <v>41</v>
      </c>
      <c r="B45" s="116" t="s">
        <v>16</v>
      </c>
      <c r="C45" s="118" t="s">
        <v>42</v>
      </c>
      <c r="D45" s="119"/>
      <c r="E45" s="97"/>
      <c r="F45" s="98"/>
    </row>
    <row r="46" spans="1:6" ht="13.8" thickBot="1" x14ac:dyDescent="0.3">
      <c r="A46" s="115"/>
      <c r="B46" s="117"/>
      <c r="C46" s="105" t="s">
        <v>43</v>
      </c>
      <c r="D46" s="106">
        <f>F19</f>
        <v>44439</v>
      </c>
      <c r="E46" s="97"/>
      <c r="F46" s="98"/>
    </row>
    <row r="47" spans="1:6" x14ac:dyDescent="0.25">
      <c r="A47" s="107" t="s">
        <v>5</v>
      </c>
      <c r="B47" s="55">
        <v>1</v>
      </c>
      <c r="C47" s="120">
        <v>576096317</v>
      </c>
      <c r="D47" s="121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25B0F-4E7A-4589-8517-63ABEA5A807D}">
  <sheetPr>
    <pageSetUpPr fitToPage="1"/>
  </sheetPr>
  <dimension ref="A1:G55"/>
  <sheetViews>
    <sheetView topLeftCell="A39" workbookViewId="0">
      <selection activeCell="F17" sqref="F17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6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44469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572303</v>
      </c>
      <c r="F20" s="57">
        <f>+F23+F26+F29+F33+F21</f>
        <v>100.00000000000001</v>
      </c>
    </row>
    <row r="21" spans="1:7" ht="27" hidden="1" customHeight="1" x14ac:dyDescent="0.25">
      <c r="A21" s="111" t="s">
        <v>44</v>
      </c>
      <c r="B21" s="112"/>
      <c r="C21" s="113"/>
      <c r="D21" s="108">
        <v>2</v>
      </c>
      <c r="E21" s="109">
        <f>E22</f>
        <v>0</v>
      </c>
      <c r="F21" s="110">
        <f>E21/E20*100</f>
        <v>0</v>
      </c>
    </row>
    <row r="22" spans="1:7" hidden="1" x14ac:dyDescent="0.25">
      <c r="A22" s="63" t="s">
        <v>45</v>
      </c>
      <c r="B22" s="64"/>
      <c r="C22" s="64"/>
      <c r="D22" s="108"/>
      <c r="E22" s="109">
        <v>0</v>
      </c>
      <c r="F22" s="110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17072</v>
      </c>
      <c r="F23" s="62">
        <f>E23/E20*100</f>
        <v>2.9830352103693323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17072</v>
      </c>
      <c r="F24" s="62">
        <f>E24/$E$20*100</f>
        <v>2.9830352103693323</v>
      </c>
    </row>
    <row r="25" spans="1:7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E25/$E$20*100</f>
        <v>0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21299</v>
      </c>
      <c r="F26" s="62">
        <f>E26/$E$20*100</f>
        <v>3.7216299757296403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9153</v>
      </c>
      <c r="F27" s="62">
        <f>E27/$E$20*100</f>
        <v>1.599327628895882</v>
      </c>
    </row>
    <row r="28" spans="1:7" x14ac:dyDescent="0.25">
      <c r="A28" s="63" t="s">
        <v>26</v>
      </c>
      <c r="B28" s="64"/>
      <c r="C28" s="64"/>
      <c r="D28" s="60">
        <v>11</v>
      </c>
      <c r="E28" s="61">
        <v>12146</v>
      </c>
      <c r="F28" s="62">
        <f>E28/$E$20*100</f>
        <v>2.1223023468337576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522869</v>
      </c>
      <c r="F29" s="62">
        <f>E29/E20*100</f>
        <v>91.362267889562006</v>
      </c>
    </row>
    <row r="30" spans="1:7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>E30/E20*100</f>
        <v>0</v>
      </c>
    </row>
    <row r="31" spans="1:7" x14ac:dyDescent="0.25">
      <c r="A31" s="63" t="s">
        <v>29</v>
      </c>
      <c r="B31" s="64"/>
      <c r="C31" s="64"/>
      <c r="D31" s="60">
        <v>0</v>
      </c>
      <c r="E31" s="61">
        <v>522869</v>
      </c>
      <c r="F31" s="62">
        <f>E31/E20*100</f>
        <v>91.362267889562006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11063</v>
      </c>
      <c r="F33" s="70">
        <f>E33/E20*100</f>
        <v>1.9330669243390304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53</v>
      </c>
      <c r="F39" s="86">
        <f>F19</f>
        <v>44469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77088</v>
      </c>
      <c r="F40" s="90">
        <v>117355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8925580</v>
      </c>
      <c r="F41" s="94">
        <v>13461076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4" t="s">
        <v>41</v>
      </c>
      <c r="B45" s="116" t="s">
        <v>16</v>
      </c>
      <c r="C45" s="118" t="s">
        <v>42</v>
      </c>
      <c r="D45" s="119"/>
      <c r="E45" s="97"/>
      <c r="F45" s="98"/>
    </row>
    <row r="46" spans="1:6" ht="13.8" thickBot="1" x14ac:dyDescent="0.3">
      <c r="A46" s="115"/>
      <c r="B46" s="117"/>
      <c r="C46" s="105" t="s">
        <v>43</v>
      </c>
      <c r="D46" s="106">
        <f>F19</f>
        <v>44469</v>
      </c>
      <c r="E46" s="97"/>
      <c r="F46" s="98"/>
    </row>
    <row r="47" spans="1:6" x14ac:dyDescent="0.25">
      <c r="A47" s="107" t="s">
        <v>5</v>
      </c>
      <c r="B47" s="55">
        <v>1</v>
      </c>
      <c r="C47" s="120">
        <v>549027390</v>
      </c>
      <c r="D47" s="121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2021</vt:lpstr>
      <vt:lpstr>únor 2021</vt:lpstr>
      <vt:lpstr>březen 2021</vt:lpstr>
      <vt:lpstr>duben 2021</vt:lpstr>
      <vt:lpstr>květen 2021</vt:lpstr>
      <vt:lpstr>červen 2021</vt:lpstr>
      <vt:lpstr>červenec 2021</vt:lpstr>
      <vt:lpstr>srpen 2021</vt:lpstr>
      <vt:lpstr>září 2021</vt:lpstr>
      <vt:lpstr>říjen 2021</vt:lpstr>
      <vt:lpstr>listopad 2021</vt:lpstr>
      <vt:lpstr>prosinec 2021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2022-01-07T08:50:27Z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2020-11-24T10:02:29Z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29635c18-2392-40da-82bb-c54a58683d83</vt:lpwstr>
  </property>
  <property fmtid="{D5CDD505-2E9C-101B-9397-08002B2CF9AE}" pid="8" name="MSIP_Label_2a6524ed-fb1a-49fd-bafe-15c5e5ffd047_ContentBits">
    <vt:lpwstr>0</vt:lpwstr>
  </property>
</Properties>
</file>