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05" firstSheet="5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0" i="26" l="1"/>
  <c r="F20" i="26"/>
  <c r="E21" i="26"/>
  <c r="F39" i="26" l="1"/>
  <c r="E29" i="26"/>
  <c r="E26" i="26"/>
  <c r="E23" i="26"/>
  <c r="F32" i="26" s="1"/>
  <c r="F30" i="26"/>
  <c r="F21" i="26" l="1"/>
  <c r="F22" i="26"/>
  <c r="F23" i="26"/>
  <c r="F28" i="26"/>
  <c r="F29" i="26"/>
  <c r="F33" i="26"/>
  <c r="F25" i="26"/>
  <c r="F26" i="26"/>
  <c r="F31" i="26"/>
  <c r="F24" i="26"/>
  <c r="F27" i="26"/>
  <c r="F37" i="25"/>
  <c r="E27" i="25"/>
  <c r="E20" i="25" s="1"/>
  <c r="F28" i="25" s="1"/>
  <c r="E24" i="25"/>
  <c r="E21" i="25"/>
  <c r="F30" i="25" s="1"/>
  <c r="F23" i="25" l="1"/>
  <c r="F24" i="25"/>
  <c r="F29" i="25"/>
  <c r="F21" i="25"/>
  <c r="F26" i="25"/>
  <c r="F27" i="25"/>
  <c r="F31" i="25"/>
  <c r="F22" i="25"/>
  <c r="F25" i="25"/>
  <c r="F37" i="24"/>
  <c r="E27" i="24"/>
  <c r="E24" i="24"/>
  <c r="E21" i="24"/>
  <c r="F30" i="24" s="1"/>
  <c r="F20" i="25" l="1"/>
  <c r="E20" i="24"/>
  <c r="F28" i="24" s="1"/>
  <c r="F29" i="24"/>
  <c r="F37" i="23"/>
  <c r="E27" i="23"/>
  <c r="E24" i="23"/>
  <c r="E21" i="23"/>
  <c r="F21" i="24" l="1"/>
  <c r="F25" i="24"/>
  <c r="F23" i="24"/>
  <c r="F27" i="24"/>
  <c r="F22" i="24"/>
  <c r="F24" i="24"/>
  <c r="F31" i="24"/>
  <c r="F26" i="24"/>
  <c r="E20" i="23"/>
  <c r="F31" i="23" s="1"/>
  <c r="F30" i="23"/>
  <c r="F29" i="22"/>
  <c r="F28" i="22"/>
  <c r="F29" i="21"/>
  <c r="F28" i="21"/>
  <c r="F29" i="20"/>
  <c r="F28" i="20"/>
  <c r="F29" i="19"/>
  <c r="F28" i="19"/>
  <c r="F29" i="18"/>
  <c r="F28" i="18"/>
  <c r="F29" i="17"/>
  <c r="F28" i="17"/>
  <c r="F29" i="16"/>
  <c r="F28" i="16"/>
  <c r="F27" i="15"/>
  <c r="F29" i="15"/>
  <c r="F28" i="15"/>
  <c r="F20" i="24" l="1"/>
  <c r="F29" i="23"/>
  <c r="F22" i="23"/>
  <c r="F23" i="23"/>
  <c r="F28" i="23"/>
  <c r="F21" i="23"/>
  <c r="F26" i="23"/>
  <c r="F25" i="23"/>
  <c r="F27" i="23"/>
  <c r="F24" i="23"/>
  <c r="F27" i="22"/>
  <c r="F20" i="23" l="1"/>
  <c r="F27" i="21"/>
  <c r="F37" i="22" l="1"/>
  <c r="E27" i="22"/>
  <c r="E24" i="22"/>
  <c r="E21" i="22"/>
  <c r="F30" i="22" s="1"/>
  <c r="E20" i="22" l="1"/>
  <c r="F24" i="22" s="1"/>
  <c r="F37" i="21"/>
  <c r="E27" i="21"/>
  <c r="E24" i="21"/>
  <c r="E21" i="21"/>
  <c r="F30" i="21" s="1"/>
  <c r="F21" i="22" l="1"/>
  <c r="F25" i="22"/>
  <c r="F22" i="22"/>
  <c r="F31" i="22"/>
  <c r="F26" i="22"/>
  <c r="F23" i="22"/>
  <c r="E20" i="21"/>
  <c r="F25" i="21" s="1"/>
  <c r="F37" i="20"/>
  <c r="E27" i="20"/>
  <c r="E24" i="20"/>
  <c r="E21" i="20"/>
  <c r="F20" i="22" l="1"/>
  <c r="F22" i="21"/>
  <c r="F31" i="21"/>
  <c r="F24" i="21"/>
  <c r="F26" i="21"/>
  <c r="F23" i="21"/>
  <c r="F21" i="21"/>
  <c r="E20" i="20"/>
  <c r="F31" i="20" s="1"/>
  <c r="F30" i="20"/>
  <c r="F37" i="19"/>
  <c r="E27" i="19"/>
  <c r="E24" i="19"/>
  <c r="E21" i="19"/>
  <c r="F20" i="21" l="1"/>
  <c r="F23" i="20"/>
  <c r="F22" i="20"/>
  <c r="F26" i="20"/>
  <c r="F25" i="20"/>
  <c r="F24" i="20"/>
  <c r="F27" i="20"/>
  <c r="F21" i="20"/>
  <c r="E20" i="19"/>
  <c r="F31" i="19" s="1"/>
  <c r="F30" i="19"/>
  <c r="F37" i="18"/>
  <c r="E27" i="18"/>
  <c r="E24" i="18"/>
  <c r="E21" i="18"/>
  <c r="F20" i="20" l="1"/>
  <c r="F22" i="19"/>
  <c r="F23" i="19"/>
  <c r="F21" i="19"/>
  <c r="F26" i="19"/>
  <c r="F25" i="19"/>
  <c r="F27" i="19"/>
  <c r="F24" i="19"/>
  <c r="F20" i="19"/>
  <c r="E20" i="18"/>
  <c r="F31" i="18" s="1"/>
  <c r="F30" i="18"/>
  <c r="F23" i="18"/>
  <c r="F37" i="17"/>
  <c r="E27" i="17"/>
  <c r="E24" i="17"/>
  <c r="E21" i="17"/>
  <c r="F26" i="18" l="1"/>
  <c r="F25" i="18"/>
  <c r="F22" i="18"/>
  <c r="F24" i="18"/>
  <c r="F27" i="18"/>
  <c r="F21" i="18"/>
  <c r="E20" i="17"/>
  <c r="F31" i="17" s="1"/>
  <c r="F30" i="17"/>
  <c r="F37" i="16"/>
  <c r="E27" i="16"/>
  <c r="E24" i="16"/>
  <c r="E21" i="16"/>
  <c r="F30" i="16" s="1"/>
  <c r="F20" i="18" l="1"/>
  <c r="F23" i="17"/>
  <c r="F22" i="17"/>
  <c r="F26" i="17"/>
  <c r="F25" i="17"/>
  <c r="F24" i="17"/>
  <c r="F27" i="17"/>
  <c r="F21" i="17"/>
  <c r="E20" i="16"/>
  <c r="F21" i="16" s="1"/>
  <c r="F37" i="15"/>
  <c r="E27" i="15"/>
  <c r="E24" i="15"/>
  <c r="E21" i="15"/>
  <c r="F20" i="17" l="1"/>
  <c r="F23" i="16"/>
  <c r="F22" i="16"/>
  <c r="F24" i="16"/>
  <c r="F25" i="16"/>
  <c r="F27" i="16"/>
  <c r="F26" i="16"/>
  <c r="F31" i="16"/>
  <c r="E20" i="15"/>
  <c r="F31" i="15" s="1"/>
  <c r="F30" i="15"/>
  <c r="F20" i="16" l="1"/>
  <c r="F23" i="15"/>
  <c r="F22" i="15"/>
  <c r="F26" i="15"/>
  <c r="F25" i="15"/>
  <c r="F24" i="15"/>
  <c r="F21" i="15"/>
  <c r="F20" i="15" l="1"/>
</calcChain>
</file>

<file path=xl/sharedStrings.xml><?xml version="1.0" encoding="utf-8"?>
<sst xmlns="http://schemas.openxmlformats.org/spreadsheetml/2006/main" count="560" uniqueCount="57">
  <si>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</si>
  <si>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</si>
  <si>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</si>
  <si>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dynamický</t>
  </si>
  <si>
    <t>ISIN</t>
  </si>
  <si>
    <t>CZ0008474350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</si>
  <si>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</si>
  <si>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</si>
  <si>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</si>
  <si>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</si>
  <si>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</si>
  <si>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</si>
  <si>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</si>
  <si>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</si>
  <si>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</si>
  <si>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</si>
  <si>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</si>
  <si>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</si>
  <si>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</si>
  <si>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</si>
  <si>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</si>
  <si>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</si>
  <si>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</si>
  <si>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</si>
  <si>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</si>
  <si>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</si>
  <si>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</si>
  <si>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</si>
  <si>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</si>
  <si>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</si>
  <si>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</si>
  <si>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</si>
  <si>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</si>
  <si>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</si>
  <si>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</si>
  <si>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</si>
  <si>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</si>
  <si>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</si>
  <si>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</si>
  <si>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</si>
  <si>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</si>
  <si>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 xml:space="preserve">Měsíční informace fondu kolektivního investování dle § 239 odst. 1 písm a) </t>
  </si>
  <si>
    <t>ISIN třídy</t>
  </si>
  <si>
    <t xml:space="preserve">Aktuální hodnota fondového kapitálu </t>
  </si>
  <si>
    <t>v Kč k datu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</si>
  <si>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</si>
  <si>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</si>
  <si>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</si>
  <si>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</si>
  <si>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</si>
  <si>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</si>
  <si>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</si>
  <si>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</si>
  <si>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</si>
  <si>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</si>
  <si>
    <t xml:space="preserve">  Státní bezkupónové dluhopisy a ostatní cenné papíry příjímané centrální bankou k refinancování</t>
  </si>
  <si>
    <t>Vydané vládními institucemi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</si>
</sst>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22" fillId="0" borderId="11" xfId="1" applyFont="1" applyFill="1" applyBorder="1" applyAlignment="1">
      <alignment horizontal="right" vertical="center"/>
    </xf>
    <xf numFmtId="14" fontId="22" fillId="0" borderId="14" xfId="1" applyNumberFormat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 indent="1"/>
    </xf>
    <xf numFmtId="0" fontId="22" fillId="0" borderId="17" xfId="1" applyFont="1" applyFill="1" applyBorder="1" applyAlignment="1">
      <alignment horizontal="center" vertical="center"/>
    </xf>
    <xf numFmtId="0" fontId="22" fillId="0" borderId="25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horizontal="center" vertical="distributed"/>
    </xf>
    <xf numFmtId="0" fontId="22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1" xfId="1" applyNumberFormat="1" applyBorder="1" applyAlignment="1">
      <alignment horizontal="right" indent="5"/>
    </xf>
    <xf numFmtId="0" fontId="17" fillId="0" borderId="30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4" xfId="0" applyBorder="1" applyAlignment="1">
      <alignment vertical="center" wrapText="1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opLeftCell="A7" workbookViewId="0">
      <selection activeCell="H26" sqref="H2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43496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867767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74110</v>
      </c>
      <c r="F21" s="62">
        <f>E21/E20*100</f>
        <v>8.5403109360001022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72610</v>
      </c>
      <c r="F22" s="62">
        <f>E22/$E$20*100</f>
        <v>8.367453475414484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0.17285746058561802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132871</v>
      </c>
      <c r="F24" s="62">
        <f>E24/$E$20*100</f>
        <v>15.311829096981104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63529</v>
      </c>
      <c r="F25" s="62">
        <f>E25/$E$20*100</f>
        <v>7.3209744090291515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69342</v>
      </c>
      <c r="F26" s="62">
        <f>E26/$E$20*100</f>
        <v>7.9908546879519493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644768</v>
      </c>
      <c r="F27" s="62">
        <f>E27/E20*100</f>
        <v>74.301972764578508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14094</v>
      </c>
      <c r="F28" s="62">
        <f>E28/E20*100</f>
        <v>1.6241686996624669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630674</v>
      </c>
      <c r="F29" s="62">
        <f>E29/E20*100</f>
        <v>72.677804064916046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16018</v>
      </c>
      <c r="F31" s="70">
        <f>E31/E20*100</f>
        <v>1.8458872024402864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43496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3052504</v>
      </c>
      <c r="F38" s="90">
        <v>3500872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11629141</v>
      </c>
      <c r="F39" s="94">
        <v>13285849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H7" sqref="H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0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43769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732232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46518</v>
      </c>
      <c r="F21" s="62">
        <f>E21/E20*100</f>
        <v>6.3529045439150433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46518</v>
      </c>
      <c r="F22" s="62">
        <f>E22/$E$20*100</f>
        <v>6.3529045439150433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98749</v>
      </c>
      <c r="F24" s="62">
        <f>E24/$E$20*100</f>
        <v>13.486026286750647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70339</v>
      </c>
      <c r="F25" s="62">
        <f>E25/$E$20*100</f>
        <v>9.6061084465032938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28410</v>
      </c>
      <c r="F26" s="62">
        <f>E26/$E$20*100</f>
        <v>3.8799178402473529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571090</v>
      </c>
      <c r="F27" s="62">
        <f>E27/E20*100</f>
        <v>77.993040457122873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22037</v>
      </c>
      <c r="F28" s="62">
        <f>E28/E20*100</f>
        <v>3.0095652743939083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549053</v>
      </c>
      <c r="F29" s="62">
        <f>E29/E20*100</f>
        <v>74.983475182728981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15875</v>
      </c>
      <c r="F31" s="70">
        <f>E31/E20*100</f>
        <v>2.1680287122114303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43769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48751</v>
      </c>
      <c r="F38" s="90">
        <v>61524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28967655</v>
      </c>
      <c r="F39" s="94">
        <v>36291749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43769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712078477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22" workbookViewId="0">
      <selection activeCell="F2" sqref="F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0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43799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844239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103201</v>
      </c>
      <c r="F21" s="62">
        <f>E21/E20*100</f>
        <v>12.224145058449089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103201</v>
      </c>
      <c r="F22" s="62">
        <f>E22/$E$20*100</f>
        <v>12.224145058449089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88575</v>
      </c>
      <c r="F24" s="62">
        <f>E24/$E$20*100</f>
        <v>10.491697256345656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69998</v>
      </c>
      <c r="F25" s="62">
        <f>E25/$E$20*100</f>
        <v>8.291254016931223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18577</v>
      </c>
      <c r="F26" s="62">
        <f>E26/$E$20*100</f>
        <v>2.2004432394144313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643361</v>
      </c>
      <c r="F27" s="62">
        <f>E27/E20*100</f>
        <v>76.206026966297458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44428</v>
      </c>
      <c r="F28" s="62">
        <f>E28/E20*100</f>
        <v>5.2624908349412909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598933</v>
      </c>
      <c r="F29" s="62">
        <f>E29/E20*100</f>
        <v>70.943536131356169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9102</v>
      </c>
      <c r="F31" s="70">
        <f>E31/E20*100</f>
        <v>1.0781307189077973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43799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68060000</v>
      </c>
      <c r="F38" s="90">
        <v>87525478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14613760</v>
      </c>
      <c r="F39" s="94">
        <v>18704283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43798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797258341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workbookViewId="0">
      <selection activeCell="G6" sqref="G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0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43830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E23+E26+E29+E33+E21</f>
        <v>827792</v>
      </c>
      <c r="F20" s="57">
        <f>+F23+F26+F29+F33+F21</f>
        <v>100.00000000000001</v>
      </c>
    </row>
    <row r="21" spans="1:7" ht="27" customHeight="1" x14ac:dyDescent="0.2">
      <c r="A21" s="119" t="s">
        <v>55</v>
      </c>
      <c r="B21" s="120"/>
      <c r="C21" s="121"/>
      <c r="D21" s="116">
        <v>2</v>
      </c>
      <c r="E21" s="117">
        <f>E22</f>
        <v>37393</v>
      </c>
      <c r="F21" s="118">
        <f>E21/E20*100</f>
        <v>4.5171975568741907</v>
      </c>
    </row>
    <row r="22" spans="1:7" x14ac:dyDescent="0.2">
      <c r="A22" s="63" t="s">
        <v>56</v>
      </c>
      <c r="B22" s="64"/>
      <c r="C22" s="64"/>
      <c r="D22" s="116"/>
      <c r="E22" s="117">
        <v>37393</v>
      </c>
      <c r="F22" s="118">
        <f>E22/E20*100</f>
        <v>4.5171975568741907</v>
      </c>
    </row>
    <row r="23" spans="1:7" x14ac:dyDescent="0.2">
      <c r="A23" s="58" t="s">
        <v>21</v>
      </c>
      <c r="B23" s="59"/>
      <c r="C23" s="59"/>
      <c r="D23" s="60">
        <v>3</v>
      </c>
      <c r="E23" s="61">
        <f>E24+E25</f>
        <v>87606</v>
      </c>
      <c r="F23" s="62">
        <f>E23/E20*100</f>
        <v>10.583093337456752</v>
      </c>
    </row>
    <row r="24" spans="1:7" x14ac:dyDescent="0.2">
      <c r="A24" s="63" t="s">
        <v>22</v>
      </c>
      <c r="B24" s="64"/>
      <c r="C24" s="64"/>
      <c r="D24" s="60">
        <v>4</v>
      </c>
      <c r="E24" s="61">
        <v>87606</v>
      </c>
      <c r="F24" s="62">
        <f>E24/$E$20*100</f>
        <v>10.583093337456752</v>
      </c>
    </row>
    <row r="25" spans="1:7" hidden="1" x14ac:dyDescent="0.2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">
      <c r="A26" s="58" t="s">
        <v>24</v>
      </c>
      <c r="B26" s="64"/>
      <c r="C26" s="64"/>
      <c r="D26" s="60">
        <v>9</v>
      </c>
      <c r="E26" s="61">
        <f>+E27+E28</f>
        <v>40013</v>
      </c>
      <c r="F26" s="62">
        <f>E26/$E$20*100</f>
        <v>4.8337021860564011</v>
      </c>
    </row>
    <row r="27" spans="1:7" x14ac:dyDescent="0.2">
      <c r="A27" s="63" t="s">
        <v>25</v>
      </c>
      <c r="B27" s="64"/>
      <c r="C27" s="64"/>
      <c r="D27" s="60">
        <v>10</v>
      </c>
      <c r="E27" s="61">
        <v>21448</v>
      </c>
      <c r="F27" s="62">
        <f>E27/$E$20*100</f>
        <v>2.5909890407252063</v>
      </c>
    </row>
    <row r="28" spans="1:7" x14ac:dyDescent="0.2">
      <c r="A28" s="63" t="s">
        <v>26</v>
      </c>
      <c r="B28" s="64"/>
      <c r="C28" s="64"/>
      <c r="D28" s="60">
        <v>11</v>
      </c>
      <c r="E28" s="61">
        <v>18565</v>
      </c>
      <c r="F28" s="62">
        <f>E28/$E$20*100</f>
        <v>2.2427131453311944</v>
      </c>
    </row>
    <row r="29" spans="1:7" x14ac:dyDescent="0.2">
      <c r="A29" s="58" t="s">
        <v>27</v>
      </c>
      <c r="B29" s="64"/>
      <c r="C29" s="64"/>
      <c r="D29" s="60">
        <v>12</v>
      </c>
      <c r="E29" s="61">
        <f>E30+E31+E32</f>
        <v>648928</v>
      </c>
      <c r="F29" s="62">
        <f>E29/E20*100</f>
        <v>78.392639696928697</v>
      </c>
    </row>
    <row r="30" spans="1:7" x14ac:dyDescent="0.2">
      <c r="A30" s="63" t="s">
        <v>28</v>
      </c>
      <c r="B30" s="64"/>
      <c r="C30" s="64"/>
      <c r="D30" s="60">
        <v>13</v>
      </c>
      <c r="E30" s="61">
        <v>48616</v>
      </c>
      <c r="F30" s="62">
        <f>E30/E20*100</f>
        <v>5.8729729207337105</v>
      </c>
    </row>
    <row r="31" spans="1:7" x14ac:dyDescent="0.2">
      <c r="A31" s="63" t="s">
        <v>29</v>
      </c>
      <c r="B31" s="64"/>
      <c r="C31" s="64"/>
      <c r="D31" s="60">
        <v>14</v>
      </c>
      <c r="E31" s="61">
        <v>600312</v>
      </c>
      <c r="F31" s="62">
        <f>E31/E20*100</f>
        <v>72.519666776194995</v>
      </c>
    </row>
    <row r="32" spans="1:7" hidden="1" x14ac:dyDescent="0.2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5" thickBot="1" x14ac:dyDescent="0.25">
      <c r="A33" s="66" t="s">
        <v>31</v>
      </c>
      <c r="B33" s="67"/>
      <c r="C33" s="67"/>
      <c r="D33" s="68">
        <v>24</v>
      </c>
      <c r="E33" s="69">
        <v>13852</v>
      </c>
      <c r="F33" s="70">
        <f>E33/E20*100</f>
        <v>1.6733672226839593</v>
      </c>
    </row>
    <row r="34" spans="1:6" x14ac:dyDescent="0.2">
      <c r="A34" s="71"/>
      <c r="B34" s="72"/>
      <c r="C34" s="72"/>
      <c r="D34" s="73"/>
      <c r="E34" s="74"/>
      <c r="F34" s="75"/>
    </row>
    <row r="35" spans="1:6" x14ac:dyDescent="0.2">
      <c r="A35" s="71"/>
      <c r="B35" s="72"/>
      <c r="C35" s="72"/>
      <c r="D35" s="73"/>
      <c r="E35" s="74"/>
      <c r="F35" s="75"/>
    </row>
    <row r="36" spans="1:6" ht="15.75" x14ac:dyDescent="0.2">
      <c r="A36" s="76" t="s">
        <v>32</v>
      </c>
      <c r="B36" s="77"/>
      <c r="C36" s="77"/>
      <c r="D36" s="77"/>
      <c r="E36" s="77"/>
      <c r="F36" s="77"/>
    </row>
    <row r="37" spans="1:6" ht="13.5" thickBot="1" x14ac:dyDescent="0.25">
      <c r="A37" s="78"/>
      <c r="B37" s="79"/>
      <c r="C37" s="79"/>
      <c r="D37" s="79"/>
      <c r="E37" s="79"/>
      <c r="F37" s="79"/>
    </row>
    <row r="38" spans="1:6" ht="15.75" x14ac:dyDescent="0.25">
      <c r="A38" s="80"/>
      <c r="B38" s="81"/>
      <c r="C38" s="81"/>
      <c r="D38" s="44"/>
      <c r="E38" s="45" t="s">
        <v>33</v>
      </c>
      <c r="F38" s="46" t="s">
        <v>34</v>
      </c>
    </row>
    <row r="39" spans="1:6" ht="16.5" thickBot="1" x14ac:dyDescent="0.25">
      <c r="A39" s="82" t="s">
        <v>35</v>
      </c>
      <c r="B39" s="83"/>
      <c r="C39" s="83"/>
      <c r="D39" s="84" t="s">
        <v>16</v>
      </c>
      <c r="E39" s="85" t="s">
        <v>54</v>
      </c>
      <c r="F39" s="86">
        <f>F19</f>
        <v>43830</v>
      </c>
    </row>
    <row r="40" spans="1:6" x14ac:dyDescent="0.2">
      <c r="A40" s="58" t="s">
        <v>36</v>
      </c>
      <c r="B40" s="87"/>
      <c r="C40" s="87"/>
      <c r="D40" s="88">
        <v>1</v>
      </c>
      <c r="E40" s="89">
        <v>5785900</v>
      </c>
      <c r="F40" s="90">
        <v>7481974</v>
      </c>
    </row>
    <row r="41" spans="1:6" ht="13.5" thickBot="1" x14ac:dyDescent="0.25">
      <c r="A41" s="66" t="s">
        <v>37</v>
      </c>
      <c r="B41" s="91"/>
      <c r="C41" s="91"/>
      <c r="D41" s="92">
        <v>2</v>
      </c>
      <c r="E41" s="93">
        <v>11358691</v>
      </c>
      <c r="F41" s="94">
        <v>14743969</v>
      </c>
    </row>
    <row r="42" spans="1:6" x14ac:dyDescent="0.2">
      <c r="A42" s="71"/>
      <c r="B42" s="95"/>
      <c r="C42" s="95"/>
      <c r="D42" s="96"/>
      <c r="E42" s="97"/>
      <c r="F42" s="98"/>
    </row>
    <row r="43" spans="1:6" ht="15.75" x14ac:dyDescent="0.2">
      <c r="A43" s="76" t="s">
        <v>41</v>
      </c>
      <c r="B43" s="95"/>
      <c r="C43" s="95"/>
      <c r="D43" s="96"/>
      <c r="E43" s="97"/>
      <c r="F43" s="98"/>
    </row>
    <row r="44" spans="1:6" ht="13.5" thickBot="1" x14ac:dyDescent="0.25">
      <c r="A44" s="71"/>
      <c r="B44" s="95"/>
      <c r="C44" s="104"/>
      <c r="D44" s="104"/>
      <c r="E44" s="97"/>
      <c r="F44" s="98"/>
    </row>
    <row r="45" spans="1:6" x14ac:dyDescent="0.2">
      <c r="A45" s="108" t="s">
        <v>42</v>
      </c>
      <c r="B45" s="110" t="s">
        <v>16</v>
      </c>
      <c r="C45" s="112" t="s">
        <v>43</v>
      </c>
      <c r="D45" s="113"/>
      <c r="E45" s="97"/>
      <c r="F45" s="98"/>
    </row>
    <row r="46" spans="1:6" ht="13.5" thickBot="1" x14ac:dyDescent="0.25">
      <c r="A46" s="109"/>
      <c r="B46" s="111"/>
      <c r="C46" s="105" t="s">
        <v>44</v>
      </c>
      <c r="D46" s="106">
        <v>43830</v>
      </c>
      <c r="E46" s="97"/>
      <c r="F46" s="98"/>
    </row>
    <row r="47" spans="1:6" x14ac:dyDescent="0.2">
      <c r="A47" s="107" t="s">
        <v>5</v>
      </c>
      <c r="B47" s="55">
        <v>1</v>
      </c>
      <c r="C47" s="114">
        <v>799976640</v>
      </c>
      <c r="D47" s="115"/>
      <c r="E47" s="97"/>
      <c r="F47" s="98"/>
    </row>
    <row r="48" spans="1:6" x14ac:dyDescent="0.2">
      <c r="A48" s="71"/>
      <c r="B48" s="95"/>
      <c r="C48" s="95"/>
      <c r="D48" s="96"/>
      <c r="E48" s="97"/>
      <c r="F48" s="98"/>
    </row>
    <row r="49" spans="1:6" x14ac:dyDescent="0.2">
      <c r="A49" s="71"/>
      <c r="B49" s="95"/>
      <c r="C49" s="95"/>
      <c r="D49" s="96"/>
      <c r="E49" s="99"/>
      <c r="F49" s="98"/>
    </row>
    <row r="50" spans="1:6" ht="51" x14ac:dyDescent="0.25">
      <c r="A50" s="100" t="s">
        <v>38</v>
      </c>
      <c r="B50" s="101"/>
      <c r="C50" s="101"/>
      <c r="D50" s="102"/>
      <c r="E50" s="102"/>
      <c r="F50" s="103"/>
    </row>
    <row r="52" spans="1:6" x14ac:dyDescent="0.2">
      <c r="B52" s="104"/>
      <c r="C52" s="104"/>
    </row>
    <row r="55" spans="1:6" x14ac:dyDescent="0.2">
      <c r="C55" s="104"/>
      <c r="E55" s="104"/>
    </row>
  </sheetData>
  <mergeCells count="5">
    <mergeCell ref="A45:A46"/>
    <mergeCell ref="B45:B46"/>
    <mergeCell ref="C45:D45"/>
    <mergeCell ref="C47:D47"/>
    <mergeCell ref="A21:C21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6" workbookViewId="0">
      <selection activeCell="J31" sqref="J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43524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852043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75754</v>
      </c>
      <c r="F21" s="62">
        <f>E21/E20*100</f>
        <v>8.8908658365833642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74254</v>
      </c>
      <c r="F22" s="62">
        <f>E22/$E$20*100</f>
        <v>8.7148183835792334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0.17604745300413241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132415</v>
      </c>
      <c r="F24" s="62">
        <f>E24/$E$20*100</f>
        <v>15.540882326361464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63086</v>
      </c>
      <c r="F25" s="62">
        <f>E25/$E$20*100</f>
        <v>7.4040864134791313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69329</v>
      </c>
      <c r="F26" s="62">
        <f>E26/$E$20*100</f>
        <v>8.1367959128823308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635755</v>
      </c>
      <c r="F27" s="62">
        <f>E27/E20*100</f>
        <v>74.615365656428139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12294</v>
      </c>
      <c r="F28" s="62">
        <f>E28/E20*100</f>
        <v>1.4428849248218694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623461</v>
      </c>
      <c r="F29" s="62">
        <f>E29/E20*100</f>
        <v>73.172480731606271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8119</v>
      </c>
      <c r="F31" s="70">
        <f>E31/E20*100</f>
        <v>0.95288618062703401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43524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3767643</v>
      </c>
      <c r="F38" s="90">
        <v>4473644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21965232</v>
      </c>
      <c r="F39" s="94">
        <v>26183508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43524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842359833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3" workbookViewId="0">
      <selection activeCell="J28" sqref="J2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43555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807943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40749</v>
      </c>
      <c r="F21" s="62">
        <f>E21/E20*100</f>
        <v>5.043548864214431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39249</v>
      </c>
      <c r="F22" s="62">
        <f>E22/$E$20*100</f>
        <v>4.8578922027915334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0.18565666142289741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133355</v>
      </c>
      <c r="F24" s="62">
        <f>E24/$E$20*100</f>
        <v>16.505496056033657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63529</v>
      </c>
      <c r="F25" s="62">
        <f>E25/$E$20*100</f>
        <v>7.8630546956901668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69826</v>
      </c>
      <c r="F26" s="62">
        <f>E26/$E$20*100</f>
        <v>8.64244136034349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625443</v>
      </c>
      <c r="F27" s="62">
        <f>E27/E20*100</f>
        <v>77.411772860214143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26595</v>
      </c>
      <c r="F28" s="62">
        <f>E28/E20*100</f>
        <v>3.2916926070279713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598848</v>
      </c>
      <c r="F29" s="62">
        <f>E29/E20*100</f>
        <v>74.120080253186188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8396</v>
      </c>
      <c r="F31" s="70">
        <f>E31/E20*100</f>
        <v>1.0391822195377645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43555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2781074</v>
      </c>
      <c r="F38" s="90">
        <v>3359636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53970250</v>
      </c>
      <c r="F39" s="94">
        <v>65434803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43553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793724601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0" workbookViewId="0">
      <selection activeCell="F28" sqref="F28:F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43585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801431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22058</v>
      </c>
      <c r="F21" s="62">
        <f>E21/E20*100</f>
        <v>2.7523267754803595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20558</v>
      </c>
      <c r="F22" s="62">
        <f>E22/$E$20*100</f>
        <v>2.5651615672465877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0.18716520823377183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144301</v>
      </c>
      <c r="F24" s="62">
        <f>E24/$E$20*100</f>
        <v>18.00541780889434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74508</v>
      </c>
      <c r="F25" s="62">
        <f>E25/$E$20*100</f>
        <v>9.2968702233879146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69793</v>
      </c>
      <c r="F26" s="62">
        <f>E26/$E$20*100</f>
        <v>8.7085475855064249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625741</v>
      </c>
      <c r="F27" s="62">
        <f>E27/E20*100</f>
        <v>78.077963043605749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22540</v>
      </c>
      <c r="F28" s="62">
        <f>E28/E20*100</f>
        <v>2.8124691957261447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603201</v>
      </c>
      <c r="F29" s="62">
        <f>E29/E20*100</f>
        <v>75.265493847879611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9331</v>
      </c>
      <c r="F31" s="70">
        <f>E31/E20*100</f>
        <v>1.1642923720195499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43585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3037500</v>
      </c>
      <c r="F38" s="90">
        <v>3760546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24635096</v>
      </c>
      <c r="F39" s="94">
        <v>30382897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43585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784067803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7" workbookViewId="0">
      <selection activeCell="F28" sqref="F28:F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43616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760462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29325</v>
      </c>
      <c r="F21" s="62">
        <f>E21/E20*100</f>
        <v>3.8562084627502755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27825</v>
      </c>
      <c r="F22" s="62">
        <f>E22/$E$20*100</f>
        <v>3.6589599480315913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0.19724851471868415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141652</v>
      </c>
      <c r="F24" s="62">
        <f>E24/$E$20*100</f>
        <v>18.627097737954031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84961</v>
      </c>
      <c r="F25" s="62">
        <f>E25/$E$20*100</f>
        <v>11.172287372676083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56691</v>
      </c>
      <c r="F26" s="62">
        <f>E26/$E$20*100</f>
        <v>7.4548103652779485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578844</v>
      </c>
      <c r="F27" s="62">
        <f>E27/E20*100</f>
        <v>76.117412835881353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11741</v>
      </c>
      <c r="F28" s="62">
        <f>E28/E20*100</f>
        <v>1.5439298742080472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567103</v>
      </c>
      <c r="F29" s="62">
        <f>E29/E20*100</f>
        <v>74.573482961673292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10641</v>
      </c>
      <c r="F31" s="70">
        <f>E31/E20*100</f>
        <v>1.3992809634143455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43616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8010261</v>
      </c>
      <c r="F38" s="90">
        <v>9803716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12620657</v>
      </c>
      <c r="F39" s="94">
        <v>15471938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43616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750380805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6" workbookViewId="0">
      <selection activeCell="F28" sqref="F28:F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43646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779012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29279</v>
      </c>
      <c r="F21" s="62">
        <f>E21/E20*100</f>
        <v>3.7584786883899093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27779</v>
      </c>
      <c r="F22" s="62">
        <f>E22/$E$20*100</f>
        <v>3.565927097400297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0.1925515909896125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142130</v>
      </c>
      <c r="F24" s="62">
        <f>E24/$E$20*100</f>
        <v>18.244905084902417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85824</v>
      </c>
      <c r="F25" s="62">
        <f>E25/$E$20*100</f>
        <v>11.017031830061667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56306</v>
      </c>
      <c r="F26" s="62">
        <f>E26/$E$20*100</f>
        <v>7.2278732548407474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593373</v>
      </c>
      <c r="F27" s="62">
        <f>E27/E20*100</f>
        <v>76.169943466852885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11975</v>
      </c>
      <c r="F28" s="62">
        <f>E28/E20*100</f>
        <v>1.5372035347337396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581398</v>
      </c>
      <c r="F29" s="62">
        <f>E29/E20*100</f>
        <v>74.632739932119136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14230</v>
      </c>
      <c r="F31" s="70">
        <f>E31/E20*100</f>
        <v>1.8266727598547905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43646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2132126</v>
      </c>
      <c r="F38" s="90">
        <v>2608258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11974319</v>
      </c>
      <c r="F39" s="94">
        <v>14693373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43644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760022543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7" workbookViewId="0">
      <selection activeCell="F31" sqref="F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43677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783613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25734</v>
      </c>
      <c r="F21" s="62">
        <f>E21/E20*100</f>
        <v>3.2840190246971401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24234</v>
      </c>
      <c r="F22" s="62">
        <f>E22/$E$20*100</f>
        <v>3.0925980043720562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0.19142102032508393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122774</v>
      </c>
      <c r="F24" s="62">
        <f>E24/$E$20*100</f>
        <v>15.667682899594571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71392</v>
      </c>
      <c r="F25" s="62">
        <f>E25/$E$20*100</f>
        <v>9.1106196553655963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51382</v>
      </c>
      <c r="F26" s="62">
        <f>E26/$E$20*100</f>
        <v>6.5570632442289751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617076</v>
      </c>
      <c r="F27" s="62">
        <f>E27/E20*100</f>
        <v>78.74754502541434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20069</v>
      </c>
      <c r="F28" s="62">
        <f>E28/E20*100</f>
        <v>2.5610856379360731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597007</v>
      </c>
      <c r="F29" s="62">
        <f>E29/E20*100</f>
        <v>76.186459387478251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18029</v>
      </c>
      <c r="F31" s="70">
        <f>E31/E20*100</f>
        <v>2.3007530502939586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43677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800000</v>
      </c>
      <c r="F38" s="90">
        <v>1011680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7914207</v>
      </c>
      <c r="F39" s="94">
        <v>9912183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43677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763074173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22" workbookViewId="0">
      <selection activeCell="J26" sqref="J2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43708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769418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45591</v>
      </c>
      <c r="F21" s="62">
        <f>E21/E20*100</f>
        <v>5.9253877606190652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44091</v>
      </c>
      <c r="F22" s="62">
        <f>E22/$E$20*100</f>
        <v>5.7304352120693824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0.19495254854968302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124120</v>
      </c>
      <c r="F24" s="62">
        <f>E24/$E$20*100</f>
        <v>16.131673550657769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72563</v>
      </c>
      <c r="F25" s="62">
        <f>E25/$E$20*100</f>
        <v>9.4308945202737657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51557</v>
      </c>
      <c r="F26" s="62">
        <f>E26/$E$20*100</f>
        <v>6.7007790303840045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594183</v>
      </c>
      <c r="F27" s="62">
        <f>E27/E20*100</f>
        <v>77.224993436597529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18814</v>
      </c>
      <c r="F28" s="62">
        <f>E28/E20*100</f>
        <v>2.4452248322758239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575369</v>
      </c>
      <c r="F29" s="62">
        <f>E29/E20*100</f>
        <v>74.779768604321703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5524</v>
      </c>
      <c r="F31" s="70">
        <f>E31/E20*100</f>
        <v>0.71794525212563265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43708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1238148</v>
      </c>
      <c r="F38" s="90">
        <v>1524657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10465623</v>
      </c>
      <c r="F39" s="94">
        <v>12864047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43707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741428526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25" workbookViewId="0">
      <selection activeCell="G3" sqref="G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9.140625" style="2" bestFit="1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43738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767368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32081</v>
      </c>
      <c r="F21" s="62">
        <f>E21/E20*100</f>
        <v>4.1806538714150188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30581</v>
      </c>
      <c r="F22" s="62">
        <f>E22/$E$20*100</f>
        <v>3.9851805131305968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1500</v>
      </c>
      <c r="F23" s="62">
        <f>E23/$E$20*100</f>
        <v>0.19547335828442158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122151</v>
      </c>
      <c r="F24" s="62">
        <f>E24/$E$20*100</f>
        <v>15.918177458533586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71109</v>
      </c>
      <c r="F25" s="62">
        <f>E25/$E$20*100</f>
        <v>9.2666100228312889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51042</v>
      </c>
      <c r="F26" s="62">
        <f>E26/$E$20*100</f>
        <v>6.6515674357022965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609681</v>
      </c>
      <c r="F27" s="62">
        <f>E27/E20*100</f>
        <v>79.450928368136275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22780</v>
      </c>
      <c r="F28" s="62">
        <f>E28/E20*100</f>
        <v>2.9685887344794151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586901</v>
      </c>
      <c r="F29" s="62">
        <f>E29/E20*100</f>
        <v>76.482339633656863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3455</v>
      </c>
      <c r="F31" s="70">
        <f>E31/E20*100</f>
        <v>0.45024030191511766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43738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851322</v>
      </c>
      <c r="F38" s="90">
        <v>1056011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6902599</v>
      </c>
      <c r="F39" s="94">
        <v>8711910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43738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747253264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2020-01-08T08:25:55Z</dcterms:modified>
</cp:coreProperties>
</file>