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705" windowWidth="13320" windowHeight="8220" tabRatio="936" firstSheet="1" activeTab="11"/>
  </bookViews>
  <sheets>
    <sheet name="leden 2015" sheetId="128" r:id="rId1"/>
    <sheet name="únor 2015" sheetId="129" r:id="rId2"/>
    <sheet name="březen 2015 " sheetId="130" r:id="rId3"/>
    <sheet name="duben 2015 " sheetId="131" r:id="rId4"/>
    <sheet name="květen 2015" sheetId="132" r:id="rId5"/>
    <sheet name="červen 2015" sheetId="133" r:id="rId6"/>
    <sheet name="červenec 2015" sheetId="134" r:id="rId7"/>
    <sheet name="srpen 2015" sheetId="135" r:id="rId8"/>
    <sheet name="září 2015" sheetId="136" r:id="rId9"/>
    <sheet name="říjen 2015" sheetId="137" r:id="rId10"/>
    <sheet name="listopad 2015" sheetId="138" r:id="rId11"/>
    <sheet name="prosinec 2015" sheetId="139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7" i="139" l="1"/>
  <c r="E24" i="139"/>
  <c r="E21" i="139"/>
  <c r="E20" i="139" l="1"/>
  <c r="F31" i="139" s="1"/>
  <c r="F26" i="139"/>
  <c r="F29" i="139"/>
  <c r="E24" i="138"/>
  <c r="E27" i="138"/>
  <c r="E21" i="138"/>
  <c r="E20" i="138" s="1"/>
  <c r="F23" i="139" l="1"/>
  <c r="F28" i="139"/>
  <c r="F30" i="139"/>
  <c r="F25" i="139"/>
  <c r="F22" i="139"/>
  <c r="F24" i="139"/>
  <c r="F27" i="139"/>
  <c r="F21" i="139"/>
  <c r="F30" i="138"/>
  <c r="F29" i="138"/>
  <c r="F26" i="138"/>
  <c r="F23" i="138"/>
  <c r="F31" i="138"/>
  <c r="F22" i="138"/>
  <c r="F21" i="138" s="1"/>
  <c r="F25" i="138"/>
  <c r="F24" i="138" s="1"/>
  <c r="F28" i="138"/>
  <c r="F27" i="138" s="1"/>
  <c r="E27" i="137"/>
  <c r="E24" i="137"/>
  <c r="E21" i="137"/>
  <c r="F20" i="139" l="1"/>
  <c r="F20" i="138"/>
  <c r="E20" i="137"/>
  <c r="F30" i="137" s="1"/>
  <c r="E27" i="136"/>
  <c r="E24" i="136"/>
  <c r="E21" i="136"/>
  <c r="F28" i="137" l="1"/>
  <c r="F23" i="137"/>
  <c r="F22" i="137"/>
  <c r="F29" i="137"/>
  <c r="F25" i="137"/>
  <c r="F31" i="137"/>
  <c r="F26" i="137"/>
  <c r="E20" i="136"/>
  <c r="F30" i="136" s="1"/>
  <c r="E27" i="135"/>
  <c r="E24" i="135"/>
  <c r="E21" i="135"/>
  <c r="F27" i="137" l="1"/>
  <c r="F21" i="137"/>
  <c r="F24" i="137"/>
  <c r="F28" i="136"/>
  <c r="F23" i="136"/>
  <c r="F22" i="136"/>
  <c r="F29" i="136"/>
  <c r="F25" i="136"/>
  <c r="F31" i="136"/>
  <c r="F26" i="136"/>
  <c r="E20" i="135"/>
  <c r="F29" i="135" s="1"/>
  <c r="F31" i="135"/>
  <c r="F26" i="135"/>
  <c r="F23" i="135"/>
  <c r="F25" i="135"/>
  <c r="F22" i="135"/>
  <c r="F21" i="135" s="1"/>
  <c r="F30" i="135"/>
  <c r="F28" i="135"/>
  <c r="E27" i="134"/>
  <c r="E20" i="134" s="1"/>
  <c r="F31" i="134" s="1"/>
  <c r="E24" i="134"/>
  <c r="E21" i="134"/>
  <c r="F20" i="137" l="1"/>
  <c r="F27" i="136"/>
  <c r="F21" i="136"/>
  <c r="F24" i="136"/>
  <c r="F24" i="135"/>
  <c r="F27" i="135"/>
  <c r="F20" i="135"/>
  <c r="F22" i="134"/>
  <c r="F25" i="134"/>
  <c r="F28" i="134"/>
  <c r="F30" i="134"/>
  <c r="F23" i="134"/>
  <c r="F26" i="134"/>
  <c r="F29" i="134"/>
  <c r="E27" i="133"/>
  <c r="E24" i="133"/>
  <c r="E21" i="133"/>
  <c r="F20" i="136" l="1"/>
  <c r="F24" i="134"/>
  <c r="F27" i="134"/>
  <c r="F21" i="134"/>
  <c r="E20" i="133"/>
  <c r="F30" i="133" s="1"/>
  <c r="F25" i="133"/>
  <c r="E27" i="132"/>
  <c r="E20" i="132" s="1"/>
  <c r="F30" i="132" s="1"/>
  <c r="E24" i="132"/>
  <c r="E21" i="132"/>
  <c r="F20" i="134" l="1"/>
  <c r="F31" i="133"/>
  <c r="F26" i="133"/>
  <c r="F28" i="133"/>
  <c r="F22" i="133"/>
  <c r="F29" i="133"/>
  <c r="F23" i="133"/>
  <c r="F24" i="133"/>
  <c r="F29" i="132"/>
  <c r="F23" i="132"/>
  <c r="F26" i="132"/>
  <c r="F31" i="132"/>
  <c r="F22" i="132"/>
  <c r="F21" i="132" s="1"/>
  <c r="F25" i="132"/>
  <c r="F28" i="132"/>
  <c r="F27" i="132" s="1"/>
  <c r="E27" i="131"/>
  <c r="E20" i="131" s="1"/>
  <c r="F31" i="131" s="1"/>
  <c r="E24" i="131"/>
  <c r="E21" i="131"/>
  <c r="F27" i="133" l="1"/>
  <c r="F21" i="133"/>
  <c r="F24" i="132"/>
  <c r="F20" i="132" s="1"/>
  <c r="F23" i="131"/>
  <c r="F26" i="131"/>
  <c r="F29" i="131"/>
  <c r="F22" i="131"/>
  <c r="F25" i="131"/>
  <c r="F28" i="131"/>
  <c r="F30" i="131"/>
  <c r="E27" i="130"/>
  <c r="E24" i="130"/>
  <c r="E21" i="130"/>
  <c r="F20" i="133" l="1"/>
  <c r="F24" i="131"/>
  <c r="F27" i="131"/>
  <c r="F21" i="131"/>
  <c r="E20" i="130"/>
  <c r="F30" i="130" s="1"/>
  <c r="F31" i="130"/>
  <c r="E27" i="129"/>
  <c r="E24" i="129"/>
  <c r="E21" i="129"/>
  <c r="F20" i="131" l="1"/>
  <c r="F25" i="130"/>
  <c r="F24" i="130" s="1"/>
  <c r="F26" i="130"/>
  <c r="F28" i="130"/>
  <c r="F22" i="130"/>
  <c r="F29" i="130"/>
  <c r="F23" i="130"/>
  <c r="E20" i="129"/>
  <c r="F31" i="129" s="1"/>
  <c r="F24" i="128"/>
  <c r="F27" i="128"/>
  <c r="F30" i="128"/>
  <c r="F29" i="128"/>
  <c r="F28" i="128"/>
  <c r="F26" i="128"/>
  <c r="F25" i="128"/>
  <c r="F23" i="128"/>
  <c r="F22" i="128"/>
  <c r="F21" i="128"/>
  <c r="F20" i="128" s="1"/>
  <c r="F27" i="130" l="1"/>
  <c r="F21" i="130"/>
  <c r="F29" i="129"/>
  <c r="F23" i="129"/>
  <c r="F26" i="129"/>
  <c r="F24" i="129" s="1"/>
  <c r="F28" i="129"/>
  <c r="F27" i="129" s="1"/>
  <c r="F25" i="129"/>
  <c r="F30" i="129"/>
  <c r="F22" i="129"/>
  <c r="F21" i="129" s="1"/>
  <c r="E27" i="128"/>
  <c r="E24" i="128"/>
  <c r="E21" i="128"/>
  <c r="F20" i="130" l="1"/>
  <c r="F20" i="129"/>
  <c r="E20" i="128"/>
  <c r="F31" i="128" l="1"/>
</calcChain>
</file>

<file path=xl/sharedStrings.xml><?xml version="1.0" encoding="utf-8"?>
<sst xmlns="http://schemas.openxmlformats.org/spreadsheetml/2006/main" count="492" uniqueCount="51">
  <si>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</si>
  <si>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</si>
  <si>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</si>
  <si>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</si>
  <si>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</si>
  <si>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</si>
  <si>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</si>
  <si>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</si>
  <si>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</si>
  <si>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</si>
  <si>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</si>
  <si>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</si>
  <si>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</si>
  <si>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</si>
  <si>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</si>
  <si>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</si>
  <si>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</si>
  <si>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</si>
  <si>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</si>
  <si>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</si>
  <si>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</si>
  <si>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</si>
  <si>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</si>
  <si>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</si>
  <si>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</si>
  <si>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</si>
  <si>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</si>
  <si>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</si>
  <si>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</si>
  <si>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</si>
  <si>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</si>
  <si>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</si>
  <si>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speciální fond</t>
  </si>
  <si>
    <t>Raiffeisen privátní fond alternativní</t>
  </si>
  <si>
    <t>CZ0008474368</t>
  </si>
  <si>
    <t>-</t>
  </si>
  <si>
    <t>za období 1.1. -</t>
  </si>
  <si>
    <t>Počet (ks)</t>
  </si>
  <si>
    <t>Hodnota (Kč)</t>
  </si>
  <si>
    <t xml:space="preserve">Měsíční informace fondu kolektivního investování dle § 239 odst. 1 písm b) 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</si>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</sst>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97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4" fillId="0" borderId="0" xfId="0" applyFont="1"/>
  </cellXfs>
  <cellStyles count="2">
    <cellStyle name="Normal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K26" sqref="K2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42035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89973</v>
      </c>
      <c r="F20" s="19">
        <f>+F21+F24+F27+F31</f>
        <v>99.999999999999986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10247</v>
      </c>
      <c r="F21" s="20">
        <f>+F22+F23</f>
        <v>11.388972247229724</v>
      </c>
    </row>
    <row r="22" spans="1:6" x14ac:dyDescent="0.2">
      <c r="A22" s="82" t="s">
        <v>8</v>
      </c>
      <c r="B22" s="83"/>
      <c r="C22" s="83"/>
      <c r="D22" s="55">
        <v>4</v>
      </c>
      <c r="E22" s="7">
        <v>10247</v>
      </c>
      <c r="F22" s="20">
        <f>E22/$E$20*100</f>
        <v>11.388972247229724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5431</v>
      </c>
      <c r="F24" s="20">
        <f>+F25+F26</f>
        <v>6.0362553210407563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5431</v>
      </c>
      <c r="F25" s="20">
        <f>E25/$E$20*100</f>
        <v>6.0362553210407563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74097</v>
      </c>
      <c r="F27" s="20">
        <f>+F28+F29</f>
        <v>82.354706411923573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2419</v>
      </c>
      <c r="F28" s="20">
        <f>E28/$E$20*100</f>
        <v>2.6885843530837028</v>
      </c>
    </row>
    <row r="29" spans="1:6" x14ac:dyDescent="0.2">
      <c r="A29" s="82" t="s">
        <v>15</v>
      </c>
      <c r="B29" s="83"/>
      <c r="C29" s="83"/>
      <c r="D29" s="55">
        <v>14</v>
      </c>
      <c r="E29" s="7">
        <v>71678</v>
      </c>
      <c r="F29" s="20">
        <f>E29/$E$20*100</f>
        <v>79.666122058839875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198</v>
      </c>
      <c r="F31" s="21">
        <f>E31/E20*100</f>
        <v>0.22006601980594179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36</v>
      </c>
      <c r="F37" s="72">
        <v>42035</v>
      </c>
    </row>
    <row r="38" spans="1:6" x14ac:dyDescent="0.2">
      <c r="A38" s="78" t="s">
        <v>20</v>
      </c>
      <c r="B38" s="58"/>
      <c r="C38" s="58"/>
      <c r="D38" s="55">
        <v>1</v>
      </c>
      <c r="E38" s="7">
        <v>14157689</v>
      </c>
      <c r="F38" s="79">
        <v>14340969.07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1420000</v>
      </c>
      <c r="F39" s="81">
        <v>1451979.5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I44" sqref="I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42308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162595</v>
      </c>
      <c r="F20" s="19">
        <f>+F21+F24+F27+F31</f>
        <v>99.999999999999986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16827</v>
      </c>
      <c r="F21" s="20">
        <f>+F22+F23</f>
        <v>10.349026722838955</v>
      </c>
    </row>
    <row r="22" spans="1:6" x14ac:dyDescent="0.2">
      <c r="A22" s="82" t="s">
        <v>8</v>
      </c>
      <c r="B22" s="83"/>
      <c r="C22" s="83"/>
      <c r="D22" s="55">
        <v>4</v>
      </c>
      <c r="E22" s="7">
        <v>16827</v>
      </c>
      <c r="F22" s="20">
        <f>E22/$E$20*100</f>
        <v>10.349026722838955</v>
      </c>
    </row>
    <row r="23" spans="1:6" hidden="1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22243</v>
      </c>
      <c r="F24" s="20">
        <f>+F25+F26</f>
        <v>13.680002460100249</v>
      </c>
    </row>
    <row r="25" spans="1:6" x14ac:dyDescent="0.2">
      <c r="A25" s="82" t="s">
        <v>11</v>
      </c>
      <c r="B25" s="83"/>
      <c r="C25" s="83"/>
      <c r="D25" s="55">
        <v>10</v>
      </c>
      <c r="E25" s="7">
        <v>10483</v>
      </c>
      <c r="F25" s="20">
        <f>E25/$E$20*100</f>
        <v>6.4473077277899069</v>
      </c>
    </row>
    <row r="26" spans="1:6" x14ac:dyDescent="0.2">
      <c r="A26" s="82" t="s">
        <v>12</v>
      </c>
      <c r="B26" s="83"/>
      <c r="C26" s="83"/>
      <c r="D26" s="55">
        <v>11</v>
      </c>
      <c r="E26" s="7">
        <v>11760</v>
      </c>
      <c r="F26" s="20">
        <f>E26/$E$20*100</f>
        <v>7.2326947323103425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122940</v>
      </c>
      <c r="F27" s="20">
        <f>+F28+F29</f>
        <v>75.611181155632082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2194</v>
      </c>
      <c r="F28" s="20">
        <f>E28/$E$20*100</f>
        <v>1.3493649866232049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120746</v>
      </c>
      <c r="F29" s="20">
        <f>E29/$E$20*100</f>
        <v>74.261816169008881</v>
      </c>
    </row>
    <row r="30" spans="1:6" hidden="1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585</v>
      </c>
      <c r="F31" s="21">
        <f>E31/E20*100</f>
        <v>0.35978966142870322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48</v>
      </c>
      <c r="F37" s="72">
        <v>42308</v>
      </c>
    </row>
    <row r="38" spans="1:6" x14ac:dyDescent="0.2">
      <c r="A38" s="78" t="s">
        <v>20</v>
      </c>
      <c r="B38" s="58"/>
      <c r="C38" s="58"/>
      <c r="D38" s="55">
        <v>1</v>
      </c>
      <c r="E38" s="7">
        <v>1774473</v>
      </c>
      <c r="F38" s="79">
        <v>1779414.07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25000</v>
      </c>
      <c r="F39" s="81">
        <v>25587.5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I36" sqref="I3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42338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166337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18081</v>
      </c>
      <c r="F21" s="20">
        <f>+F22+F23</f>
        <v>10.870101059896475</v>
      </c>
    </row>
    <row r="22" spans="1:6" x14ac:dyDescent="0.2">
      <c r="A22" s="82" t="s">
        <v>8</v>
      </c>
      <c r="B22" s="83"/>
      <c r="C22" s="83"/>
      <c r="D22" s="55">
        <v>4</v>
      </c>
      <c r="E22" s="7">
        <v>18081</v>
      </c>
      <c r="F22" s="20">
        <f>E22/$E$20*100</f>
        <v>10.870101059896475</v>
      </c>
    </row>
    <row r="23" spans="1:6" hidden="1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22272</v>
      </c>
      <c r="F24" s="20">
        <f>+F25+F26</f>
        <v>13.389684796527533</v>
      </c>
    </row>
    <row r="25" spans="1:6" x14ac:dyDescent="0.2">
      <c r="A25" s="82" t="s">
        <v>11</v>
      </c>
      <c r="B25" s="83"/>
      <c r="C25" s="83"/>
      <c r="D25" s="55">
        <v>10</v>
      </c>
      <c r="E25" s="7">
        <v>10498</v>
      </c>
      <c r="F25" s="20">
        <f>E25/$E$20*100</f>
        <v>6.3112837191965712</v>
      </c>
    </row>
    <row r="26" spans="1:6" x14ac:dyDescent="0.2">
      <c r="A26" s="82" t="s">
        <v>12</v>
      </c>
      <c r="B26" s="83"/>
      <c r="C26" s="83"/>
      <c r="D26" s="55">
        <v>11</v>
      </c>
      <c r="E26" s="7">
        <v>11774</v>
      </c>
      <c r="F26" s="20">
        <f>E26/$E$20*100</f>
        <v>7.0784010773309607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124917</v>
      </c>
      <c r="F27" s="20">
        <f>+F28+F29</f>
        <v>75.09874531823948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2187</v>
      </c>
      <c r="F28" s="20">
        <f>E28/$E$20*100</f>
        <v>1.3148006757366069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122730</v>
      </c>
      <c r="F29" s="20">
        <f>E29/$E$20*100</f>
        <v>73.783944642502874</v>
      </c>
    </row>
    <row r="30" spans="1:6" hidden="1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1067</v>
      </c>
      <c r="F31" s="21">
        <f>E31/E20*100</f>
        <v>0.64146882533651561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49</v>
      </c>
      <c r="F37" s="72">
        <v>42338</v>
      </c>
    </row>
    <row r="38" spans="1:6" x14ac:dyDescent="0.2">
      <c r="A38" s="78" t="s">
        <v>20</v>
      </c>
      <c r="B38" s="58"/>
      <c r="C38" s="58"/>
      <c r="D38" s="55">
        <v>1</v>
      </c>
      <c r="E38" s="7">
        <v>1170635</v>
      </c>
      <c r="F38" s="79">
        <v>1207557.8899999999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E38" sqref="E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42369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154275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15504</v>
      </c>
      <c r="F21" s="20">
        <f>+F22+F23</f>
        <v>10.049586776859504</v>
      </c>
    </row>
    <row r="22" spans="1:6" x14ac:dyDescent="0.2">
      <c r="A22" s="82" t="s">
        <v>8</v>
      </c>
      <c r="B22" s="83"/>
      <c r="C22" s="83"/>
      <c r="D22" s="55">
        <v>4</v>
      </c>
      <c r="E22" s="7">
        <v>15504</v>
      </c>
      <c r="F22" s="20">
        <f>E22/$E$20*100</f>
        <v>10.049586776859504</v>
      </c>
    </row>
    <row r="23" spans="1:6" hidden="1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22230</v>
      </c>
      <c r="F24" s="20">
        <f>+F25+F26</f>
        <v>14.409333981526494</v>
      </c>
    </row>
    <row r="25" spans="1:6" x14ac:dyDescent="0.2">
      <c r="A25" s="82" t="s">
        <v>11</v>
      </c>
      <c r="B25" s="83"/>
      <c r="C25" s="83"/>
      <c r="D25" s="55">
        <v>10</v>
      </c>
      <c r="E25" s="7">
        <v>10516</v>
      </c>
      <c r="F25" s="20">
        <f>E25/$E$20*100</f>
        <v>6.8163992869875223</v>
      </c>
    </row>
    <row r="26" spans="1:6" x14ac:dyDescent="0.2">
      <c r="A26" s="82" t="s">
        <v>12</v>
      </c>
      <c r="B26" s="83"/>
      <c r="C26" s="83"/>
      <c r="D26" s="55">
        <v>11</v>
      </c>
      <c r="E26" s="7">
        <v>11714</v>
      </c>
      <c r="F26" s="20">
        <f>E26/$E$20*100</f>
        <v>7.5929346945389717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116241</v>
      </c>
      <c r="F27" s="20">
        <f>+F28+F29</f>
        <v>75.346621293145361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2353</v>
      </c>
      <c r="F28" s="20">
        <f>E28/$E$20*100</f>
        <v>1.5251985091557283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113888</v>
      </c>
      <c r="F29" s="20">
        <f>E29/$E$20*100</f>
        <v>73.821422783989632</v>
      </c>
    </row>
    <row r="30" spans="1:6" hidden="1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300</v>
      </c>
      <c r="F31" s="21">
        <f>E31/E20*100</f>
        <v>0.19445794846864364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50</v>
      </c>
      <c r="F37" s="72">
        <v>42369</v>
      </c>
    </row>
    <row r="38" spans="1:6" x14ac:dyDescent="0.2">
      <c r="A38" s="78" t="s">
        <v>20</v>
      </c>
      <c r="B38" s="58"/>
      <c r="C38" s="58"/>
      <c r="D38" s="55">
        <v>1</v>
      </c>
      <c r="E38" s="7">
        <v>1694633</v>
      </c>
      <c r="F38" s="79">
        <v>1728220.01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3552207</v>
      </c>
      <c r="F39" s="81">
        <v>3634178.75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O17" sqref="O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42063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110161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17009</v>
      </c>
      <c r="F21" s="20">
        <f>+F22+F23</f>
        <v>15.44012853913817</v>
      </c>
    </row>
    <row r="22" spans="1:6" x14ac:dyDescent="0.2">
      <c r="A22" s="82" t="s">
        <v>8</v>
      </c>
      <c r="B22" s="83"/>
      <c r="C22" s="83"/>
      <c r="D22" s="55">
        <v>4</v>
      </c>
      <c r="E22" s="7">
        <v>17009</v>
      </c>
      <c r="F22" s="20">
        <f>E22/$E$20*100</f>
        <v>15.44012853913817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5432</v>
      </c>
      <c r="F24" s="20">
        <f>+F25+F26</f>
        <v>4.9309646789698718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5432</v>
      </c>
      <c r="F25" s="20">
        <f>E25/$E$20*100</f>
        <v>4.9309646789698718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87504</v>
      </c>
      <c r="F27" s="20">
        <f>+F28+F29</f>
        <v>79.432830130445438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2679</v>
      </c>
      <c r="F28" s="20">
        <f>E28/$E$20*100</f>
        <v>2.4318951353019669</v>
      </c>
    </row>
    <row r="29" spans="1:6" x14ac:dyDescent="0.2">
      <c r="A29" s="82" t="s">
        <v>15</v>
      </c>
      <c r="B29" s="83"/>
      <c r="C29" s="83"/>
      <c r="D29" s="55">
        <v>14</v>
      </c>
      <c r="E29" s="7">
        <v>84825</v>
      </c>
      <c r="F29" s="20">
        <f>E29/$E$20*100</f>
        <v>77.000934995143467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216</v>
      </c>
      <c r="F31" s="21">
        <f>E31/E20*100</f>
        <v>0.1960766514465192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40</v>
      </c>
      <c r="F37" s="72">
        <v>42063</v>
      </c>
    </row>
    <row r="38" spans="1:6" x14ac:dyDescent="0.2">
      <c r="A38" s="78" t="s">
        <v>20</v>
      </c>
      <c r="B38" s="58"/>
      <c r="C38" s="58"/>
      <c r="D38" s="55">
        <v>1</v>
      </c>
      <c r="E38" s="7">
        <v>16942822</v>
      </c>
      <c r="F38" s="79">
        <v>17753530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473000</v>
      </c>
      <c r="F39" s="81">
        <v>494172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19" workbookViewId="0">
      <selection activeCell="I39" sqref="I3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42094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140925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19577</v>
      </c>
      <c r="F21" s="20">
        <f>+F22+F23</f>
        <v>13.891786411211637</v>
      </c>
    </row>
    <row r="22" spans="1:6" x14ac:dyDescent="0.2">
      <c r="A22" s="82" t="s">
        <v>8</v>
      </c>
      <c r="B22" s="83"/>
      <c r="C22" s="83"/>
      <c r="D22" s="55">
        <v>4</v>
      </c>
      <c r="E22" s="7">
        <v>19577</v>
      </c>
      <c r="F22" s="20">
        <f>E22/$E$20*100</f>
        <v>13.891786411211637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5454</v>
      </c>
      <c r="F24" s="20">
        <f>+F25+F26</f>
        <v>3.8701436934539646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5454</v>
      </c>
      <c r="F25" s="20">
        <f>E25/$E$20*100</f>
        <v>3.8701436934539646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115783</v>
      </c>
      <c r="F27" s="20">
        <f>+F28+F29</f>
        <v>82.159304594642535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2855</v>
      </c>
      <c r="F28" s="20">
        <f>E28/$E$20*100</f>
        <v>2.0259003015788544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112928</v>
      </c>
      <c r="F29" s="20">
        <f>E29/$E$20*100</f>
        <v>80.133404293063677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111</v>
      </c>
      <c r="F31" s="21">
        <f>E31/E20*100</f>
        <v>7.8765300691857373E-2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41</v>
      </c>
      <c r="F37" s="72">
        <v>42094</v>
      </c>
    </row>
    <row r="38" spans="1:6" x14ac:dyDescent="0.2">
      <c r="A38" s="78" t="s">
        <v>20</v>
      </c>
      <c r="B38" s="58"/>
      <c r="C38" s="58"/>
      <c r="D38" s="55">
        <v>1</v>
      </c>
      <c r="E38" s="7">
        <v>18932306</v>
      </c>
      <c r="F38" s="79">
        <v>20302917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J23" sqref="J2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42124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141327</v>
      </c>
      <c r="F20" s="19">
        <f>+F21+F24+F27+F31</f>
        <v>100.00000000000001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21753</v>
      </c>
      <c r="F21" s="20">
        <f>+F22+F23</f>
        <v>15.391963319110999</v>
      </c>
    </row>
    <row r="22" spans="1:6" x14ac:dyDescent="0.2">
      <c r="A22" s="82" t="s">
        <v>8</v>
      </c>
      <c r="B22" s="83"/>
      <c r="C22" s="83"/>
      <c r="D22" s="55">
        <v>4</v>
      </c>
      <c r="E22" s="7">
        <v>21753</v>
      </c>
      <c r="F22" s="20">
        <f>E22/$E$20*100</f>
        <v>15.391963319110999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5401</v>
      </c>
      <c r="F24" s="20">
        <f>+F25+F26</f>
        <v>3.821633516596262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5401</v>
      </c>
      <c r="F25" s="20">
        <f>E25/$E$20*100</f>
        <v>3.821633516596262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114067</v>
      </c>
      <c r="F27" s="20">
        <f>+F28+F29</f>
        <v>80.711399803293077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2813</v>
      </c>
      <c r="F28" s="20">
        <f>E28/$E$20*100</f>
        <v>1.9904193820006084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111254</v>
      </c>
      <c r="F29" s="20">
        <f>E29/$E$20*100</f>
        <v>78.720980421292467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106</v>
      </c>
      <c r="F31" s="21">
        <f>E31/E20*100</f>
        <v>7.5003360999667437E-2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42</v>
      </c>
      <c r="F37" s="72">
        <v>42124</v>
      </c>
    </row>
    <row r="38" spans="1:6" x14ac:dyDescent="0.2">
      <c r="A38" s="78" t="s">
        <v>20</v>
      </c>
      <c r="B38" s="58"/>
      <c r="C38" s="58"/>
      <c r="D38" s="55">
        <v>1</v>
      </c>
      <c r="E38" s="7">
        <v>12679531</v>
      </c>
      <c r="F38" s="79">
        <v>14195132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4670000</v>
      </c>
      <c r="F39" s="81">
        <v>5230729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34" workbookViewId="0">
      <selection activeCell="J41" sqref="J4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42155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152840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19714</v>
      </c>
      <c r="F21" s="20">
        <f>+F22+F23</f>
        <v>12.898455901596439</v>
      </c>
    </row>
    <row r="22" spans="1:6" x14ac:dyDescent="0.2">
      <c r="A22" s="82" t="s">
        <v>8</v>
      </c>
      <c r="B22" s="83"/>
      <c r="C22" s="83"/>
      <c r="D22" s="55">
        <v>4</v>
      </c>
      <c r="E22" s="7">
        <v>19714</v>
      </c>
      <c r="F22" s="20">
        <f>E22/$E$20*100</f>
        <v>12.898455901596439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5400</v>
      </c>
      <c r="F24" s="20">
        <f>+F25+F26</f>
        <v>3.5331065166186866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5400</v>
      </c>
      <c r="F25" s="20">
        <f>E25/$E$20*100</f>
        <v>3.5331065166186866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127621</v>
      </c>
      <c r="F27" s="20">
        <f>+F28+F29</f>
        <v>83.499738288406178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2818</v>
      </c>
      <c r="F28" s="20">
        <f>E28/$E$20*100</f>
        <v>1.8437581784873072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124803</v>
      </c>
      <c r="F29" s="20">
        <f>E29/$E$20*100</f>
        <v>81.655980109918872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105</v>
      </c>
      <c r="F31" s="21">
        <f>E31/E20*100</f>
        <v>6.869929337869668E-2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43</v>
      </c>
      <c r="F37" s="72">
        <v>42155</v>
      </c>
    </row>
    <row r="38" spans="1:6" x14ac:dyDescent="0.2">
      <c r="A38" s="78" t="s">
        <v>20</v>
      </c>
      <c r="B38" s="58"/>
      <c r="C38" s="58"/>
      <c r="D38" s="55">
        <v>1</v>
      </c>
      <c r="E38" s="7">
        <v>6937409</v>
      </c>
      <c r="F38" s="79">
        <v>7680771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873937</v>
      </c>
      <c r="F39" s="81">
        <v>961924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L10" sqref="L1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42185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149014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24192</v>
      </c>
      <c r="F21" s="20">
        <f>+F22+F23</f>
        <v>16.234716201162307</v>
      </c>
    </row>
    <row r="22" spans="1:6" x14ac:dyDescent="0.2">
      <c r="A22" s="82" t="s">
        <v>8</v>
      </c>
      <c r="B22" s="83"/>
      <c r="C22" s="83"/>
      <c r="D22" s="55">
        <v>4</v>
      </c>
      <c r="E22" s="7">
        <v>24192</v>
      </c>
      <c r="F22" s="20">
        <f>E22/$E$20*100</f>
        <v>16.234716201162307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5390</v>
      </c>
      <c r="F24" s="20">
        <f>+F25+F26</f>
        <v>3.6171098017635925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5390</v>
      </c>
      <c r="F25" s="20">
        <f>E25/$E$20*100</f>
        <v>3.6171098017635925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119204</v>
      </c>
      <c r="F27" s="20">
        <f>+F28+F29</f>
        <v>79.995168239225833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2639</v>
      </c>
      <c r="F28" s="20">
        <f>E28/$E$20*100</f>
        <v>1.7709745393050318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116565</v>
      </c>
      <c r="F29" s="20">
        <f>E29/$E$20*100</f>
        <v>78.224193699920804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228</v>
      </c>
      <c r="F31" s="21">
        <f>E31/E20*100</f>
        <v>0.15300575784825587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44</v>
      </c>
      <c r="F37" s="72">
        <v>42185</v>
      </c>
    </row>
    <row r="38" spans="1:6" x14ac:dyDescent="0.2">
      <c r="A38" s="78" t="s">
        <v>20</v>
      </c>
      <c r="B38" s="58"/>
      <c r="C38" s="58"/>
      <c r="D38" s="55">
        <v>1</v>
      </c>
      <c r="E38" s="7">
        <v>3725977</v>
      </c>
      <c r="F38" s="79">
        <v>4085210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229075</v>
      </c>
      <c r="F39" s="81">
        <v>255350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K15" sqref="K1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42216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160727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3715</v>
      </c>
      <c r="F21" s="20">
        <f>+F22+F23</f>
        <v>2.3113727002930435</v>
      </c>
    </row>
    <row r="22" spans="1:6" x14ac:dyDescent="0.2">
      <c r="A22" s="82" t="s">
        <v>8</v>
      </c>
      <c r="B22" s="83"/>
      <c r="C22" s="83"/>
      <c r="D22" s="55">
        <v>4</v>
      </c>
      <c r="E22" s="7">
        <v>3715</v>
      </c>
      <c r="F22" s="20">
        <f>E22/$E$20*100</f>
        <v>2.3113727002930435</v>
      </c>
    </row>
    <row r="23" spans="1:6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5388</v>
      </c>
      <c r="F24" s="20">
        <f>+F25+F26</f>
        <v>3.3522681316766936</v>
      </c>
    </row>
    <row r="25" spans="1:6" x14ac:dyDescent="0.2">
      <c r="A25" s="82" t="s">
        <v>11</v>
      </c>
      <c r="B25" s="83"/>
      <c r="C25" s="83"/>
      <c r="D25" s="55">
        <v>10</v>
      </c>
      <c r="E25" s="7">
        <v>5388</v>
      </c>
      <c r="F25" s="20">
        <f>E25/$E$20*100</f>
        <v>3.3522681316766936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136408</v>
      </c>
      <c r="F27" s="20">
        <f>+F28+F29</f>
        <v>84.869374778350874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2421</v>
      </c>
      <c r="F28" s="20">
        <f>E28/$E$20*100</f>
        <v>1.5062808364493832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133987</v>
      </c>
      <c r="F29" s="20">
        <f>E29/$E$20*100</f>
        <v>83.363093941901496</v>
      </c>
    </row>
    <row r="30" spans="1:6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15216</v>
      </c>
      <c r="F31" s="21">
        <f>E31/E20*100</f>
        <v>9.4669843896793946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45</v>
      </c>
      <c r="F37" s="72">
        <v>42216</v>
      </c>
    </row>
    <row r="38" spans="1:6" x14ac:dyDescent="0.2">
      <c r="A38" s="78" t="s">
        <v>20</v>
      </c>
      <c r="B38" s="58"/>
      <c r="C38" s="58"/>
      <c r="D38" s="55">
        <v>1</v>
      </c>
      <c r="E38" s="7">
        <v>6462502</v>
      </c>
      <c r="F38" s="79">
        <v>6931750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419306</v>
      </c>
      <c r="F39" s="81">
        <v>457354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L29" sqref="L2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42247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146726</v>
      </c>
      <c r="F20" s="19">
        <f>+F21+F24+F27+F31</f>
        <v>99.999999999999986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23350</v>
      </c>
      <c r="F21" s="20">
        <f>+F22+F23</f>
        <v>15.914016602374495</v>
      </c>
    </row>
    <row r="22" spans="1:6" x14ac:dyDescent="0.2">
      <c r="A22" s="82" t="s">
        <v>8</v>
      </c>
      <c r="B22" s="83"/>
      <c r="C22" s="83"/>
      <c r="D22" s="55">
        <v>4</v>
      </c>
      <c r="E22" s="7">
        <v>23350</v>
      </c>
      <c r="F22" s="20">
        <f>E22/$E$20*100</f>
        <v>15.914016602374495</v>
      </c>
    </row>
    <row r="23" spans="1:6" hidden="1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10405</v>
      </c>
      <c r="F24" s="20">
        <f>+F25+F26</f>
        <v>7.0914493682101325</v>
      </c>
    </row>
    <row r="25" spans="1:6" x14ac:dyDescent="0.2">
      <c r="A25" s="82" t="s">
        <v>11</v>
      </c>
      <c r="B25" s="83"/>
      <c r="C25" s="83"/>
      <c r="D25" s="55">
        <v>10</v>
      </c>
      <c r="E25" s="7">
        <v>10405</v>
      </c>
      <c r="F25" s="20">
        <f>E25/$E$20*100</f>
        <v>7.0914493682101325</v>
      </c>
    </row>
    <row r="26" spans="1:6" x14ac:dyDescent="0.2">
      <c r="A26" s="82" t="s">
        <v>12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110334</v>
      </c>
      <c r="F27" s="20">
        <f>+F28+F29</f>
        <v>75.197306544170758</v>
      </c>
    </row>
    <row r="28" spans="1:6" x14ac:dyDescent="0.2">
      <c r="A28" s="82" t="s">
        <v>14</v>
      </c>
      <c r="B28" s="83"/>
      <c r="C28" s="83"/>
      <c r="D28" s="55">
        <v>13</v>
      </c>
      <c r="E28" s="7">
        <v>2116</v>
      </c>
      <c r="F28" s="20">
        <f>E28/$E$20*100</f>
        <v>1.4421438599839156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108218</v>
      </c>
      <c r="F29" s="20">
        <f>E29/$E$20*100</f>
        <v>73.755162684186843</v>
      </c>
    </row>
    <row r="30" spans="1:6" hidden="1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2637</v>
      </c>
      <c r="F31" s="21">
        <f>E31/E20*100</f>
        <v>1.7972274852446055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46</v>
      </c>
      <c r="F37" s="72">
        <v>42247</v>
      </c>
    </row>
    <row r="38" spans="1:6" x14ac:dyDescent="0.2">
      <c r="A38" s="78" t="s">
        <v>20</v>
      </c>
      <c r="B38" s="58"/>
      <c r="C38" s="58"/>
      <c r="D38" s="55">
        <v>1</v>
      </c>
      <c r="E38" s="7">
        <v>2520870</v>
      </c>
      <c r="F38" s="79">
        <v>2692519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sqref="A1:XFD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33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34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32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6" ht="13.5" thickBot="1" x14ac:dyDescent="0.25">
      <c r="A19" s="48"/>
      <c r="B19" s="49"/>
      <c r="C19" s="53"/>
      <c r="D19" s="50"/>
      <c r="E19" s="71" t="s">
        <v>24</v>
      </c>
      <c r="F19" s="72">
        <v>42277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150734</v>
      </c>
      <c r="F20" s="19">
        <f>+F21+F24+F27+F31</f>
        <v>100</v>
      </c>
    </row>
    <row r="21" spans="1:6" x14ac:dyDescent="0.2">
      <c r="A21" s="78" t="s">
        <v>7</v>
      </c>
      <c r="B21" s="10"/>
      <c r="C21" s="10"/>
      <c r="D21" s="55">
        <v>3</v>
      </c>
      <c r="E21" s="7">
        <f>E22+E23</f>
        <v>17175</v>
      </c>
      <c r="F21" s="20">
        <f>+F22+F23</f>
        <v>11.394244165218199</v>
      </c>
    </row>
    <row r="22" spans="1:6" x14ac:dyDescent="0.2">
      <c r="A22" s="82" t="s">
        <v>8</v>
      </c>
      <c r="B22" s="83"/>
      <c r="C22" s="83"/>
      <c r="D22" s="55">
        <v>4</v>
      </c>
      <c r="E22" s="7">
        <v>17175</v>
      </c>
      <c r="F22" s="20">
        <f>E22/$E$20*100</f>
        <v>11.394244165218199</v>
      </c>
    </row>
    <row r="23" spans="1:6" hidden="1" x14ac:dyDescent="0.2">
      <c r="A23" s="82" t="s">
        <v>9</v>
      </c>
      <c r="B23" s="83"/>
      <c r="C23" s="83"/>
      <c r="D23" s="55">
        <v>5</v>
      </c>
      <c r="E23" s="7">
        <v>0</v>
      </c>
      <c r="F23" s="20">
        <f>E23/$E$20*100</f>
        <v>0</v>
      </c>
    </row>
    <row r="24" spans="1:6" x14ac:dyDescent="0.2">
      <c r="A24" s="78" t="s">
        <v>10</v>
      </c>
      <c r="B24" s="83"/>
      <c r="C24" s="83"/>
      <c r="D24" s="55">
        <v>9</v>
      </c>
      <c r="E24" s="7">
        <f>+E25+E26</f>
        <v>22221</v>
      </c>
      <c r="F24" s="20">
        <f>+F25+F26</f>
        <v>14.741863149654359</v>
      </c>
    </row>
    <row r="25" spans="1:6" x14ac:dyDescent="0.2">
      <c r="A25" s="82" t="s">
        <v>11</v>
      </c>
      <c r="B25" s="83"/>
      <c r="C25" s="83"/>
      <c r="D25" s="55">
        <v>10</v>
      </c>
      <c r="E25" s="7">
        <v>10470</v>
      </c>
      <c r="F25" s="20">
        <f>E25/$E$20*100</f>
        <v>6.9460108535565963</v>
      </c>
    </row>
    <row r="26" spans="1:6" x14ac:dyDescent="0.2">
      <c r="A26" s="82" t="s">
        <v>12</v>
      </c>
      <c r="B26" s="83"/>
      <c r="C26" s="83"/>
      <c r="D26" s="55">
        <v>11</v>
      </c>
      <c r="E26" s="7">
        <v>11751</v>
      </c>
      <c r="F26" s="20">
        <f>E26/$E$20*100</f>
        <v>7.7958522960977623</v>
      </c>
    </row>
    <row r="27" spans="1:6" x14ac:dyDescent="0.2">
      <c r="A27" s="78" t="s">
        <v>13</v>
      </c>
      <c r="B27" s="83"/>
      <c r="C27" s="83"/>
      <c r="D27" s="55">
        <v>12</v>
      </c>
      <c r="E27" s="7">
        <f>E28+E29+E30</f>
        <v>108239</v>
      </c>
      <c r="F27" s="20">
        <f>+F28+F29</f>
        <v>71.807953082914267</v>
      </c>
    </row>
    <row r="28" spans="1:6" x14ac:dyDescent="0.2">
      <c r="A28" s="82" t="s">
        <v>14</v>
      </c>
      <c r="B28" s="83"/>
      <c r="C28" s="83"/>
      <c r="D28" s="55">
        <v>13</v>
      </c>
      <c r="E28" s="7">
        <v>1990</v>
      </c>
      <c r="F28" s="20">
        <f>E28/$E$20*100</f>
        <v>1.32020645640665</v>
      </c>
    </row>
    <row r="29" spans="1:6" x14ac:dyDescent="0.2">
      <c r="A29" s="82" t="s">
        <v>15</v>
      </c>
      <c r="B29" s="83"/>
      <c r="C29" s="83"/>
      <c r="D29" s="55">
        <v>14</v>
      </c>
      <c r="E29" s="7">
        <v>106249</v>
      </c>
      <c r="F29" s="20">
        <f>E29/$E$20*100</f>
        <v>70.487746626507615</v>
      </c>
    </row>
    <row r="30" spans="1:6" hidden="1" x14ac:dyDescent="0.2">
      <c r="A30" s="82" t="s">
        <v>16</v>
      </c>
      <c r="B30" s="83"/>
      <c r="C30" s="83"/>
      <c r="D30" s="55">
        <v>15</v>
      </c>
      <c r="E30" s="7">
        <v>0</v>
      </c>
      <c r="F30" s="20">
        <f>E30/$E$20*100</f>
        <v>0</v>
      </c>
    </row>
    <row r="31" spans="1:6" ht="13.5" thickBot="1" x14ac:dyDescent="0.25">
      <c r="A31" s="80" t="s">
        <v>17</v>
      </c>
      <c r="B31" s="84"/>
      <c r="C31" s="84"/>
      <c r="D31" s="56">
        <v>24</v>
      </c>
      <c r="E31" s="8">
        <v>3099</v>
      </c>
      <c r="F31" s="21">
        <f>E31/E20*100</f>
        <v>2.0559396022131704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39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37</v>
      </c>
      <c r="F36" s="74" t="s">
        <v>38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75" t="s">
        <v>47</v>
      </c>
      <c r="F37" s="72">
        <v>42277</v>
      </c>
    </row>
    <row r="38" spans="1:6" x14ac:dyDescent="0.2">
      <c r="A38" s="78" t="s">
        <v>20</v>
      </c>
      <c r="B38" s="58"/>
      <c r="C38" s="58"/>
      <c r="D38" s="55">
        <v>1</v>
      </c>
      <c r="E38" s="7">
        <v>5389483</v>
      </c>
      <c r="F38" s="79">
        <v>5276703.47</v>
      </c>
    </row>
    <row r="39" spans="1:6" ht="13.5" thickBot="1" x14ac:dyDescent="0.25">
      <c r="A39" s="80" t="s">
        <v>18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31</v>
      </c>
      <c r="B41" s="93"/>
      <c r="C41" s="93"/>
      <c r="D41" s="94"/>
      <c r="E41" s="94"/>
      <c r="F41" s="95"/>
    </row>
    <row r="44" spans="1:6" x14ac:dyDescent="0.2">
      <c r="B44" s="96"/>
      <c r="C44" s="96"/>
    </row>
    <row r="46" spans="1:6" x14ac:dyDescent="0.2">
      <c r="B46" s="96"/>
      <c r="C46" s="9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</vt:lpstr>
      <vt:lpstr>březen 2015 </vt:lpstr>
      <vt:lpstr>duben 2015 </vt:lpstr>
      <vt:lpstr>květen 2015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2015-09-23T13:52:39Z</cp:lastPrinted>
  <dcterms:created xsi:type="dcterms:W3CDTF">2004-04-23T12:49:38Z</dcterms:created>
  <dcterms:modified xsi:type="dcterms:W3CDTF">2016-01-15T09:07:58Z</dcterms:modified>
</cp:coreProperties>
</file>