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D44B33AA-CF27-401B-9B83-01CC634BDAA6}" xr6:coauthVersionLast="45" xr6:coauthVersionMax="45" xr10:uidLastSave="{00000000-0000-0000-0000-000000000000}"/>
  <bookViews>
    <workbookView xWindow="-108" yWindow="-108" windowWidth="23256" windowHeight="12576" tabRatio="969" firstSheet="3" activeTab="8" xr2:uid="{00000000-000D-0000-FFFF-FFFF00000000}"/>
  </bookViews>
  <sheets>
    <sheet name="leden 2020" sheetId="26" r:id="rId1"/>
    <sheet name="únor 2020" sheetId="27" r:id="rId2"/>
    <sheet name="březen 2020" sheetId="28" r:id="rId3"/>
    <sheet name="duben 2020" sheetId="29" r:id="rId4"/>
    <sheet name="květen 2020" sheetId="30" r:id="rId5"/>
    <sheet name="červen 2020" sheetId="31" r:id="rId6"/>
    <sheet name="červenec 2020" sheetId="32" r:id="rId7"/>
    <sheet name="srpen 2020" sheetId="33" r:id="rId8"/>
    <sheet name="září 2020" sheetId="34" r:id="rId9"/>
    <sheet name="Sheet1" sheetId="1" r:id="rId10"/>
    <sheet name="Sheet2" sheetId="2" r:id="rId11"/>
    <sheet name="Sheet3" sheetId="3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6" i="34" l="1"/>
  <c r="F39" i="34"/>
  <c r="E29" i="34"/>
  <c r="E26" i="34"/>
  <c r="E23" i="34"/>
  <c r="E21" i="34"/>
  <c r="E20" i="34" l="1"/>
  <c r="F26" i="34" s="1"/>
  <c r="D46" i="33"/>
  <c r="F39" i="33"/>
  <c r="E29" i="33"/>
  <c r="E26" i="33"/>
  <c r="E23" i="33"/>
  <c r="E21" i="33"/>
  <c r="F29" i="34" l="1"/>
  <c r="F33" i="34"/>
  <c r="F22" i="34"/>
  <c r="F27" i="34"/>
  <c r="F30" i="34"/>
  <c r="F31" i="34"/>
  <c r="F24" i="34"/>
  <c r="F23" i="34"/>
  <c r="F25" i="34"/>
  <c r="F21" i="34"/>
  <c r="F28" i="34"/>
  <c r="E20" i="33"/>
  <c r="D46" i="32"/>
  <c r="F39" i="32"/>
  <c r="E29" i="32"/>
  <c r="E26" i="32"/>
  <c r="E23" i="32"/>
  <c r="E21" i="32"/>
  <c r="F20" i="34" l="1"/>
  <c r="F27" i="33"/>
  <c r="F30" i="33"/>
  <c r="F24" i="33"/>
  <c r="F22" i="33"/>
  <c r="F33" i="33"/>
  <c r="F28" i="33"/>
  <c r="F31" i="33"/>
  <c r="F25" i="33"/>
  <c r="F29" i="33"/>
  <c r="F26" i="33"/>
  <c r="F23" i="33"/>
  <c r="F21" i="33"/>
  <c r="E20" i="32"/>
  <c r="F33" i="32" s="1"/>
  <c r="F39" i="31"/>
  <c r="E29" i="31"/>
  <c r="E26" i="31"/>
  <c r="E23" i="31"/>
  <c r="E21" i="31"/>
  <c r="F20" i="33" l="1"/>
  <c r="F31" i="32"/>
  <c r="F24" i="32"/>
  <c r="F23" i="32"/>
  <c r="F27" i="32"/>
  <c r="F28" i="32"/>
  <c r="F21" i="32"/>
  <c r="F30" i="32"/>
  <c r="F25" i="32"/>
  <c r="F29" i="32"/>
  <c r="F22" i="32"/>
  <c r="F26" i="32"/>
  <c r="E20" i="31"/>
  <c r="F31" i="31" s="1"/>
  <c r="E29" i="30"/>
  <c r="F20" i="32" l="1"/>
  <c r="F33" i="31"/>
  <c r="F22" i="31"/>
  <c r="F29" i="31"/>
  <c r="F27" i="31"/>
  <c r="F28" i="31"/>
  <c r="F21" i="31"/>
  <c r="F23" i="31"/>
  <c r="F24" i="31"/>
  <c r="F25" i="31"/>
  <c r="F26" i="31"/>
  <c r="F30" i="31"/>
  <c r="F39" i="30"/>
  <c r="E26" i="30"/>
  <c r="E23" i="30"/>
  <c r="E21" i="30"/>
  <c r="F20" i="31" l="1"/>
  <c r="E20" i="30"/>
  <c r="F31" i="30" s="1"/>
  <c r="F39" i="29"/>
  <c r="E29" i="29"/>
  <c r="E26" i="29"/>
  <c r="E23" i="29"/>
  <c r="E21" i="29"/>
  <c r="F28" i="30" l="1"/>
  <c r="F27" i="30"/>
  <c r="F22" i="30"/>
  <c r="F30" i="30"/>
  <c r="F29" i="30"/>
  <c r="F25" i="30"/>
  <c r="F21" i="30"/>
  <c r="F23" i="30"/>
  <c r="F33" i="30"/>
  <c r="F24" i="30"/>
  <c r="F26" i="30"/>
  <c r="E20" i="29"/>
  <c r="F21" i="29" s="1"/>
  <c r="F39" i="28"/>
  <c r="E29" i="28"/>
  <c r="E26" i="28"/>
  <c r="E23" i="28"/>
  <c r="E21" i="28"/>
  <c r="F20" i="30" l="1"/>
  <c r="F31" i="29"/>
  <c r="F22" i="29"/>
  <c r="F26" i="29"/>
  <c r="F25" i="29"/>
  <c r="F30" i="29"/>
  <c r="F23" i="29"/>
  <c r="F33" i="29"/>
  <c r="F27" i="29"/>
  <c r="F29" i="29"/>
  <c r="F28" i="29"/>
  <c r="F24" i="29"/>
  <c r="E20" i="28"/>
  <c r="F29" i="28" s="1"/>
  <c r="F39" i="27"/>
  <c r="E29" i="27"/>
  <c r="E26" i="27"/>
  <c r="E23" i="27"/>
  <c r="E21" i="27"/>
  <c r="F26" i="28" l="1"/>
  <c r="F20" i="29"/>
  <c r="F22" i="28"/>
  <c r="F30" i="28"/>
  <c r="F31" i="28"/>
  <c r="F27" i="28"/>
  <c r="F28" i="28"/>
  <c r="F33" i="28"/>
  <c r="F21" i="28"/>
  <c r="F24" i="28"/>
  <c r="F25" i="28"/>
  <c r="F23" i="28"/>
  <c r="E20" i="27"/>
  <c r="F22" i="27" s="1"/>
  <c r="E21" i="26"/>
  <c r="F20" i="28" l="1"/>
  <c r="F23" i="27"/>
  <c r="F27" i="27"/>
  <c r="F30" i="27"/>
  <c r="F33" i="27"/>
  <c r="F26" i="27"/>
  <c r="F25" i="27"/>
  <c r="F29" i="27"/>
  <c r="F31" i="27"/>
  <c r="F21" i="27"/>
  <c r="F24" i="27"/>
  <c r="F28" i="27"/>
  <c r="F39" i="26"/>
  <c r="E29" i="26"/>
  <c r="E26" i="26"/>
  <c r="E23" i="26"/>
  <c r="F20" i="27" l="1"/>
  <c r="E20" i="26"/>
  <c r="F22" i="26" s="1"/>
  <c r="F25" i="26" l="1"/>
  <c r="F21" i="26"/>
  <c r="F31" i="26"/>
  <c r="F27" i="26"/>
  <c r="F33" i="26"/>
  <c r="F23" i="26"/>
  <c r="F28" i="26"/>
  <c r="F24" i="26"/>
  <c r="F30" i="26"/>
  <c r="F29" i="26"/>
  <c r="F26" i="26"/>
  <c r="F20" i="26" l="1"/>
</calcChain>
</file>

<file path=xl/sharedStrings.xml><?xml version="1.0" encoding="utf-8"?>
<sst xmlns="http://schemas.openxmlformats.org/spreadsheetml/2006/main" count="441" uniqueCount="54">
  <si>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</si>
  <si>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</si>
  <si>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</si>
  <si>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optimálního rozložení</t>
  </si>
  <si>
    <t>ISIN</t>
  </si>
  <si>
    <t>CZ0008474731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</si>
  <si>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</si>
  <si>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</si>
  <si>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</si>
  <si>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</si>
  <si>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</si>
  <si>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</si>
  <si>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</si>
  <si>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 fond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</si>
  <si>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</si>
  <si>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</si>
  <si>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</si>
  <si>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</si>
  <si>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</si>
  <si>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</si>
  <si>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</si>
  <si>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</si>
  <si>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</si>
  <si>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</si>
  <si>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</si>
  <si>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</si>
  <si>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</si>
  <si>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</si>
  <si>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</si>
  <si>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</si>
  <si>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</si>
  <si>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</si>
  <si>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</si>
  <si>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</si>
  <si>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</si>
  <si>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</si>
  <si>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</si>
  <si>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</si>
  <si>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</si>
  <si>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</si>
  <si>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 xml:space="preserve">Měsíční informace fondu kolektivního investování dle § 239 odst. 1 písm a) </t>
  </si>
  <si>
    <t>ISIN třídy</t>
  </si>
  <si>
    <t xml:space="preserve">Aktuální hodnota fondového kapitálu </t>
  </si>
  <si>
    <t>v Kč k datu</t>
  </si>
  <si>
    <t>Vydané vládními institucemi</t>
  </si>
  <si>
    <t xml:space="preserve">  Státní bezkupónové dluhopisy a ostatní cenné papíry přijímané centrální bankou k refinancování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</si>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</sst>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3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21" fillId="0" borderId="27" xfId="1" applyNumberFormat="1" applyFont="1" applyBorder="1" applyAlignment="1">
      <alignment horizontal="right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  <xf numFmtId="0" fontId="22" fillId="0" borderId="11" xfId="1" applyFont="1" applyFill="1" applyBorder="1" applyAlignment="1">
      <alignment horizontal="right" vertical="center"/>
    </xf>
    <xf numFmtId="14" fontId="22" fillId="0" borderId="14" xfId="1" applyNumberFormat="1" applyFont="1" applyFill="1" applyBorder="1" applyAlignment="1">
      <alignment horizontal="left" vertical="center"/>
    </xf>
    <xf numFmtId="0" fontId="1" fillId="0" borderId="30" xfId="1" applyFont="1" applyFill="1" applyBorder="1" applyAlignment="1">
      <alignment horizontal="left" vertical="center" indent="1"/>
    </xf>
    <xf numFmtId="0" fontId="18" fillId="0" borderId="32" xfId="1" applyFont="1" applyFill="1" applyBorder="1" applyAlignment="1">
      <alignment vertical="center" wrapText="1"/>
    </xf>
    <xf numFmtId="0" fontId="17" fillId="0" borderId="30" xfId="1" applyFont="1" applyFill="1" applyBorder="1" applyAlignment="1" applyProtection="1">
      <alignment horizontal="center" vertical="center" wrapText="1"/>
    </xf>
    <xf numFmtId="3" fontId="4" fillId="0" borderId="33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4" xfId="1" applyNumberFormat="1" applyFont="1" applyFill="1" applyBorder="1" applyAlignment="1" applyProtection="1">
      <alignment horizontal="right" vertical="center" wrapText="1" indent="2"/>
      <protection locked="0"/>
    </xf>
    <xf numFmtId="0" fontId="22" fillId="0" borderId="17" xfId="1" applyFont="1" applyFill="1" applyBorder="1" applyAlignment="1">
      <alignment horizontal="center" vertical="center"/>
    </xf>
    <xf numFmtId="0" fontId="22" fillId="0" borderId="25" xfId="1" applyFont="1" applyFill="1" applyBorder="1" applyAlignment="1">
      <alignment horizontal="center" vertical="center"/>
    </xf>
    <xf numFmtId="0" fontId="22" fillId="0" borderId="8" xfId="1" applyFont="1" applyFill="1" applyBorder="1" applyAlignment="1">
      <alignment horizontal="center" vertical="distributed"/>
    </xf>
    <xf numFmtId="0" fontId="22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29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31" xfId="1" applyNumberFormat="1" applyBorder="1" applyAlignment="1">
      <alignment horizontal="right" indent="5"/>
    </xf>
    <xf numFmtId="0" fontId="1" fillId="0" borderId="18" xfId="1" applyFont="1" applyFill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35" xfId="0" applyBorder="1" applyAlignment="1">
      <alignment vertical="center" wrapText="1"/>
    </xf>
  </cellXfs>
  <cellStyles count="3">
    <cellStyle name="Normal" xfId="0" builtinId="0"/>
    <cellStyle name="Normal 2" xfId="1" xr:uid="{00000000-0005-0000-0000-000001000000}"/>
    <cellStyle name="normální_Denni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7810" cy="3771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7810" cy="3771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7810" cy="37719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7810" cy="37719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7810" cy="37719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7810" cy="377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5"/>
  <sheetViews>
    <sheetView topLeftCell="A45" workbookViewId="0">
      <selection activeCell="J37" sqref="J37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7.554687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43861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497077</v>
      </c>
      <c r="F20" s="57">
        <f>+F23+F26+F29+F33+F21</f>
        <v>100</v>
      </c>
    </row>
    <row r="21" spans="1:7" ht="27" customHeight="1" x14ac:dyDescent="0.25">
      <c r="A21" s="120" t="s">
        <v>45</v>
      </c>
      <c r="B21" s="121"/>
      <c r="C21" s="122"/>
      <c r="D21" s="109">
        <v>2</v>
      </c>
      <c r="E21" s="110">
        <f>E22</f>
        <v>0</v>
      </c>
      <c r="F21" s="111">
        <f>E21/E20*100</f>
        <v>0</v>
      </c>
    </row>
    <row r="22" spans="1:7" x14ac:dyDescent="0.25">
      <c r="A22" s="63" t="s">
        <v>44</v>
      </c>
      <c r="B22" s="108"/>
      <c r="C22" s="108"/>
      <c r="D22" s="109"/>
      <c r="E22" s="110">
        <v>0</v>
      </c>
      <c r="F22" s="111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64872</v>
      </c>
      <c r="F23" s="62">
        <f>E23/E20*100</f>
        <v>13.050694359224025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64872</v>
      </c>
      <c r="F24" s="62">
        <f>E24/$E$20*100</f>
        <v>13.050694359224025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209259</v>
      </c>
      <c r="F26" s="62">
        <f>E26/$E$20*100</f>
        <v>42.097904348823221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82350</v>
      </c>
      <c r="F27" s="62">
        <f>E27/$E$20*100</f>
        <v>16.566849803953914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126909</v>
      </c>
      <c r="F28" s="62">
        <f>E28/$E$20*100</f>
        <v>25.53105454486931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200271</v>
      </c>
      <c r="F29" s="62">
        <f>E29/E20*100</f>
        <v>40.289733783699504</v>
      </c>
    </row>
    <row r="30" spans="1:7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>E30/E20*100</f>
        <v>0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200271</v>
      </c>
      <c r="F31" s="62">
        <f>E31/E20*100</f>
        <v>40.289733783699504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22675</v>
      </c>
      <c r="F33" s="70">
        <f>E33/E20*100</f>
        <v>4.5616675082532483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39</v>
      </c>
      <c r="F39" s="86">
        <f>F19</f>
        <v>43861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1055948</v>
      </c>
      <c r="F40" s="90">
        <v>1060536.22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18881016</v>
      </c>
      <c r="F41" s="94">
        <v>18977660.07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2" t="s">
        <v>41</v>
      </c>
      <c r="B45" s="114" t="s">
        <v>16</v>
      </c>
      <c r="C45" s="116" t="s">
        <v>42</v>
      </c>
      <c r="D45" s="117"/>
      <c r="E45" s="97"/>
      <c r="F45" s="98"/>
    </row>
    <row r="46" spans="1:6" ht="13.8" thickBot="1" x14ac:dyDescent="0.3">
      <c r="A46" s="113"/>
      <c r="B46" s="115"/>
      <c r="C46" s="105" t="s">
        <v>43</v>
      </c>
      <c r="D46" s="106">
        <v>43861</v>
      </c>
      <c r="E46" s="97"/>
      <c r="F46" s="98"/>
    </row>
    <row r="47" spans="1:6" x14ac:dyDescent="0.25">
      <c r="A47" s="107" t="s">
        <v>5</v>
      </c>
      <c r="B47" s="55">
        <v>1</v>
      </c>
      <c r="C47" s="118">
        <v>495701603.27999997</v>
      </c>
      <c r="D47" s="119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45:A46"/>
    <mergeCell ref="B45:B46"/>
    <mergeCell ref="C45:D45"/>
    <mergeCell ref="C47:D47"/>
    <mergeCell ref="A21:C21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5"/>
  <sheetViews>
    <sheetView topLeftCell="A36" workbookViewId="0">
      <selection activeCell="C48" sqref="C48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7.554687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43890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476416</v>
      </c>
      <c r="F20" s="57">
        <f>+F23+F26+F29+F33+F21</f>
        <v>100</v>
      </c>
    </row>
    <row r="21" spans="1:7" ht="27" customHeight="1" x14ac:dyDescent="0.25">
      <c r="A21" s="120" t="s">
        <v>45</v>
      </c>
      <c r="B21" s="121"/>
      <c r="C21" s="122"/>
      <c r="D21" s="109">
        <v>2</v>
      </c>
      <c r="E21" s="110">
        <f>E22</f>
        <v>0</v>
      </c>
      <c r="F21" s="111">
        <f>E21/E20*100</f>
        <v>0</v>
      </c>
    </row>
    <row r="22" spans="1:7" x14ac:dyDescent="0.25">
      <c r="A22" s="63" t="s">
        <v>44</v>
      </c>
      <c r="B22" s="108"/>
      <c r="C22" s="108"/>
      <c r="D22" s="109"/>
      <c r="E22" s="110">
        <v>0</v>
      </c>
      <c r="F22" s="111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88366</v>
      </c>
      <c r="F23" s="62">
        <f>E23/E20*100</f>
        <v>18.548075631380978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38339</v>
      </c>
      <c r="F24" s="62">
        <f>E24/$E$20*100</f>
        <v>8.0473787614185923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50027</v>
      </c>
      <c r="F25" s="62">
        <f>E25/$E$20*100</f>
        <v>10.500696869962386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209695</v>
      </c>
      <c r="F26" s="62">
        <f>E26/$E$20*100</f>
        <v>44.015104446534117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82771</v>
      </c>
      <c r="F27" s="62">
        <f>E27/$E$20*100</f>
        <v>17.373681824288017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126924</v>
      </c>
      <c r="F28" s="62">
        <f>E28/$E$20*100</f>
        <v>26.641422622246104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154952</v>
      </c>
      <c r="F29" s="62">
        <f>E29/E20*100</f>
        <v>32.524516389038148</v>
      </c>
    </row>
    <row r="30" spans="1:7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>E30/E20*100</f>
        <v>0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154952</v>
      </c>
      <c r="F31" s="62">
        <f>E31/E20*100</f>
        <v>32.524516389038148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23403</v>
      </c>
      <c r="F33" s="70">
        <f>E33/E20*100</f>
        <v>4.9123035330467486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46</v>
      </c>
      <c r="F39" s="86">
        <f>F19</f>
        <v>43890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526282</v>
      </c>
      <c r="F40" s="90">
        <v>532546.72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12541972</v>
      </c>
      <c r="F41" s="94">
        <v>12642079.529999999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2" t="s">
        <v>41</v>
      </c>
      <c r="B45" s="114" t="s">
        <v>16</v>
      </c>
      <c r="C45" s="116" t="s">
        <v>42</v>
      </c>
      <c r="D45" s="117"/>
      <c r="E45" s="97"/>
      <c r="F45" s="98"/>
    </row>
    <row r="46" spans="1:6" ht="13.8" thickBot="1" x14ac:dyDescent="0.3">
      <c r="A46" s="113"/>
      <c r="B46" s="115"/>
      <c r="C46" s="105" t="s">
        <v>43</v>
      </c>
      <c r="D46" s="106">
        <v>43889</v>
      </c>
      <c r="E46" s="97"/>
      <c r="F46" s="98"/>
    </row>
    <row r="47" spans="1:6" x14ac:dyDescent="0.25">
      <c r="A47" s="107" t="s">
        <v>5</v>
      </c>
      <c r="B47" s="55">
        <v>1</v>
      </c>
      <c r="C47" s="118">
        <v>465930428.86000001</v>
      </c>
      <c r="D47" s="119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5"/>
  <sheetViews>
    <sheetView workbookViewId="0">
      <selection activeCell="F2" sqref="F2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7.554687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43921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418609</v>
      </c>
      <c r="F20" s="57">
        <f>+F23+F26+F29+F33+F21</f>
        <v>100</v>
      </c>
    </row>
    <row r="21" spans="1:7" ht="27" hidden="1" customHeight="1" x14ac:dyDescent="0.25">
      <c r="A21" s="120" t="s">
        <v>45</v>
      </c>
      <c r="B21" s="121"/>
      <c r="C21" s="122"/>
      <c r="D21" s="109">
        <v>2</v>
      </c>
      <c r="E21" s="110">
        <f>E22</f>
        <v>0</v>
      </c>
      <c r="F21" s="111">
        <f>E21/E20*100</f>
        <v>0</v>
      </c>
    </row>
    <row r="22" spans="1:7" hidden="1" x14ac:dyDescent="0.25">
      <c r="A22" s="63" t="s">
        <v>44</v>
      </c>
      <c r="B22" s="108"/>
      <c r="C22" s="108"/>
      <c r="D22" s="109"/>
      <c r="E22" s="110">
        <v>0</v>
      </c>
      <c r="F22" s="111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44832</v>
      </c>
      <c r="F23" s="62">
        <f>E23/E20*100</f>
        <v>10.709755404207746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44832</v>
      </c>
      <c r="F24" s="62">
        <f>E24/$E$20*100</f>
        <v>10.709755404207746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209775</v>
      </c>
      <c r="F26" s="62">
        <f>E26/$E$20*100</f>
        <v>50.1123960545521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83820</v>
      </c>
      <c r="F27" s="62">
        <f>E27/$E$20*100</f>
        <v>20.02345864517963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125955</v>
      </c>
      <c r="F28" s="62">
        <f>E28/$E$20*100</f>
        <v>30.08893740937247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150122</v>
      </c>
      <c r="F29" s="62">
        <f>E29/E20*100</f>
        <v>35.862105210351423</v>
      </c>
    </row>
    <row r="30" spans="1:7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>E30/E20*100</f>
        <v>0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150122</v>
      </c>
      <c r="F31" s="62">
        <f>E31/E20*100</f>
        <v>35.862105210351423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13880</v>
      </c>
      <c r="F33" s="70">
        <f>E33/E20*100</f>
        <v>3.3157433308887292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47</v>
      </c>
      <c r="F39" s="86">
        <f>F19</f>
        <v>43921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861312</v>
      </c>
      <c r="F40" s="90">
        <v>774632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20867683</v>
      </c>
      <c r="F41" s="94">
        <v>18929310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2" t="s">
        <v>41</v>
      </c>
      <c r="B45" s="114" t="s">
        <v>16</v>
      </c>
      <c r="C45" s="116" t="s">
        <v>42</v>
      </c>
      <c r="D45" s="117"/>
      <c r="E45" s="97"/>
      <c r="F45" s="98"/>
    </row>
    <row r="46" spans="1:6" ht="13.8" thickBot="1" x14ac:dyDescent="0.3">
      <c r="A46" s="113"/>
      <c r="B46" s="115"/>
      <c r="C46" s="105" t="s">
        <v>43</v>
      </c>
      <c r="D46" s="106">
        <v>43921</v>
      </c>
      <c r="E46" s="97"/>
      <c r="F46" s="98"/>
    </row>
    <row r="47" spans="1:6" x14ac:dyDescent="0.25">
      <c r="A47" s="107" t="s">
        <v>5</v>
      </c>
      <c r="B47" s="55">
        <v>1</v>
      </c>
      <c r="C47" s="118">
        <v>415924459</v>
      </c>
      <c r="D47" s="119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55"/>
  <sheetViews>
    <sheetView topLeftCell="A36" workbookViewId="0">
      <selection activeCell="D10" sqref="D10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7.554687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43951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430469</v>
      </c>
      <c r="F20" s="57">
        <f>+F23+F26+F29+F33+F21</f>
        <v>99.999999999999986</v>
      </c>
    </row>
    <row r="21" spans="1:7" ht="27" hidden="1" customHeight="1" x14ac:dyDescent="0.25">
      <c r="A21" s="120" t="s">
        <v>45</v>
      </c>
      <c r="B21" s="121"/>
      <c r="C21" s="122"/>
      <c r="D21" s="109">
        <v>2</v>
      </c>
      <c r="E21" s="110">
        <f>E22</f>
        <v>0</v>
      </c>
      <c r="F21" s="111">
        <f>E21/E20*100</f>
        <v>0</v>
      </c>
    </row>
    <row r="22" spans="1:7" hidden="1" x14ac:dyDescent="0.25">
      <c r="A22" s="63" t="s">
        <v>44</v>
      </c>
      <c r="B22" s="108"/>
      <c r="C22" s="108"/>
      <c r="D22" s="109"/>
      <c r="E22" s="110">
        <v>0</v>
      </c>
      <c r="F22" s="111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41800</v>
      </c>
      <c r="F23" s="62">
        <f>E23/E20*100</f>
        <v>9.7103391881877688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41800</v>
      </c>
      <c r="F24" s="62">
        <f>E24/$E$20*100</f>
        <v>9.7103391881877688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210731</v>
      </c>
      <c r="F26" s="62">
        <f>E26/$E$20*100</f>
        <v>48.953815489617135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84308</v>
      </c>
      <c r="F27" s="62">
        <f>E27/$E$20*100</f>
        <v>19.585150150185029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126423</v>
      </c>
      <c r="F28" s="62">
        <f>E28/$E$20*100</f>
        <v>29.368665339432109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163891</v>
      </c>
      <c r="F29" s="62">
        <f>E29/E20*100</f>
        <v>38.072660284480413</v>
      </c>
    </row>
    <row r="30" spans="1:7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>E30/E20*100</f>
        <v>0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163891</v>
      </c>
      <c r="F31" s="62">
        <f>E31/E20*100</f>
        <v>38.072660284480413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14047</v>
      </c>
      <c r="F33" s="70">
        <f>E33/E20*100</f>
        <v>3.2631850377146785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48</v>
      </c>
      <c r="F39" s="86">
        <f>F19</f>
        <v>43951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833793</v>
      </c>
      <c r="F40" s="90">
        <v>761145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4023020</v>
      </c>
      <c r="F41" s="94">
        <v>3663188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2" t="s">
        <v>41</v>
      </c>
      <c r="B45" s="114" t="s">
        <v>16</v>
      </c>
      <c r="C45" s="116" t="s">
        <v>42</v>
      </c>
      <c r="D45" s="117"/>
      <c r="E45" s="97"/>
      <c r="F45" s="98"/>
    </row>
    <row r="46" spans="1:6" ht="13.8" thickBot="1" x14ac:dyDescent="0.3">
      <c r="A46" s="113"/>
      <c r="B46" s="115"/>
      <c r="C46" s="105" t="s">
        <v>43</v>
      </c>
      <c r="D46" s="106">
        <v>43951</v>
      </c>
      <c r="E46" s="97"/>
      <c r="F46" s="98"/>
    </row>
    <row r="47" spans="1:6" x14ac:dyDescent="0.25">
      <c r="A47" s="107" t="s">
        <v>5</v>
      </c>
      <c r="B47" s="55">
        <v>1</v>
      </c>
      <c r="C47" s="118">
        <v>428639591</v>
      </c>
      <c r="D47" s="119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55"/>
  <sheetViews>
    <sheetView workbookViewId="0">
      <selection activeCell="L14" sqref="L14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7.554687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43982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432321</v>
      </c>
      <c r="F20" s="57">
        <f>+F23+F26+F29+F33+F21</f>
        <v>100</v>
      </c>
    </row>
    <row r="21" spans="1:7" ht="27" hidden="1" customHeight="1" x14ac:dyDescent="0.25">
      <c r="A21" s="120" t="s">
        <v>45</v>
      </c>
      <c r="B21" s="121"/>
      <c r="C21" s="122"/>
      <c r="D21" s="109">
        <v>2</v>
      </c>
      <c r="E21" s="110">
        <f>E22</f>
        <v>0</v>
      </c>
      <c r="F21" s="111">
        <f>E21/E20*100</f>
        <v>0</v>
      </c>
    </row>
    <row r="22" spans="1:7" hidden="1" x14ac:dyDescent="0.25">
      <c r="A22" s="63" t="s">
        <v>44</v>
      </c>
      <c r="B22" s="108"/>
      <c r="C22" s="108"/>
      <c r="D22" s="109"/>
      <c r="E22" s="110">
        <v>0</v>
      </c>
      <c r="F22" s="111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39346</v>
      </c>
      <c r="F23" s="62">
        <f>E23/E20*100</f>
        <v>9.1011077417011901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39346</v>
      </c>
      <c r="F24" s="62">
        <f>E24/$E$20*100</f>
        <v>9.1011077417011901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211887</v>
      </c>
      <c r="F26" s="62">
        <f>E26/$E$20*100</f>
        <v>49.011498400494077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85347</v>
      </c>
      <c r="F27" s="62">
        <f>E27/$E$20*100</f>
        <v>19.741580908630393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126540</v>
      </c>
      <c r="F28" s="62">
        <f>E28/$E$20*100</f>
        <v>29.269917491863684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E31</f>
        <v>167110</v>
      </c>
      <c r="F29" s="62">
        <f>E29/E20*100</f>
        <v>38.654148190811924</v>
      </c>
    </row>
    <row r="30" spans="1:7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>E30/E20*100</f>
        <v>0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167110</v>
      </c>
      <c r="F31" s="62">
        <f>E31/E20*100</f>
        <v>38.654148190811924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13978</v>
      </c>
      <c r="F33" s="70">
        <f>E33/E20*100</f>
        <v>3.2332456669928131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49</v>
      </c>
      <c r="F39" s="86">
        <f>F19</f>
        <v>43982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795028</v>
      </c>
      <c r="F40" s="90">
        <v>741617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3895549</v>
      </c>
      <c r="F41" s="94">
        <v>3622767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2" t="s">
        <v>41</v>
      </c>
      <c r="B45" s="114" t="s">
        <v>16</v>
      </c>
      <c r="C45" s="116" t="s">
        <v>42</v>
      </c>
      <c r="D45" s="117"/>
      <c r="E45" s="97"/>
      <c r="F45" s="98"/>
    </row>
    <row r="46" spans="1:6" ht="13.8" thickBot="1" x14ac:dyDescent="0.3">
      <c r="A46" s="113"/>
      <c r="B46" s="115"/>
      <c r="C46" s="105" t="s">
        <v>43</v>
      </c>
      <c r="D46" s="106">
        <v>43982</v>
      </c>
      <c r="E46" s="97"/>
      <c r="F46" s="98"/>
    </row>
    <row r="47" spans="1:6" x14ac:dyDescent="0.25">
      <c r="A47" s="107" t="s">
        <v>5</v>
      </c>
      <c r="B47" s="55">
        <v>1</v>
      </c>
      <c r="C47" s="118">
        <v>431151696</v>
      </c>
      <c r="D47" s="119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55"/>
  <sheetViews>
    <sheetView workbookViewId="0">
      <selection activeCell="J18" sqref="J18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7.554687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44012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432134</v>
      </c>
      <c r="F20" s="57">
        <f>+F23+F26+F29+F33+F21</f>
        <v>100</v>
      </c>
    </row>
    <row r="21" spans="1:7" ht="27" hidden="1" customHeight="1" x14ac:dyDescent="0.25">
      <c r="A21" s="120" t="s">
        <v>45</v>
      </c>
      <c r="B21" s="121"/>
      <c r="C21" s="122"/>
      <c r="D21" s="109">
        <v>2</v>
      </c>
      <c r="E21" s="110">
        <f>E22</f>
        <v>0</v>
      </c>
      <c r="F21" s="111">
        <f>E21/E20*100</f>
        <v>0</v>
      </c>
    </row>
    <row r="22" spans="1:7" hidden="1" x14ac:dyDescent="0.25">
      <c r="A22" s="63" t="s">
        <v>44</v>
      </c>
      <c r="B22" s="108"/>
      <c r="C22" s="108"/>
      <c r="D22" s="109"/>
      <c r="E22" s="110">
        <v>0</v>
      </c>
      <c r="F22" s="111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35699</v>
      </c>
      <c r="F23" s="62">
        <f>E23/E20*100</f>
        <v>8.2610949381441863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35699</v>
      </c>
      <c r="F24" s="62">
        <f>E24/$E$20*100</f>
        <v>8.2610949381441863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211818</v>
      </c>
      <c r="F26" s="62">
        <f>E26/$E$20*100</f>
        <v>49.016740177815215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85432</v>
      </c>
      <c r="F27" s="62">
        <f>E27/$E$20*100</f>
        <v>19.769793628828094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126386</v>
      </c>
      <c r="F28" s="62">
        <f>E28/$E$20*100</f>
        <v>29.246946548987118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E31</f>
        <v>169726</v>
      </c>
      <c r="F29" s="62">
        <f>E29/E20*100</f>
        <v>39.276243017212252</v>
      </c>
    </row>
    <row r="30" spans="1:7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>E30/E20*100</f>
        <v>0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169726</v>
      </c>
      <c r="F31" s="62">
        <f>E31/E20*100</f>
        <v>39.276243017212252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14891</v>
      </c>
      <c r="F33" s="70">
        <f>E33/E20*100</f>
        <v>3.4459218668283449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50</v>
      </c>
      <c r="F39" s="86">
        <f>F19</f>
        <v>44012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1541949</v>
      </c>
      <c r="F40" s="90">
        <v>1453486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5344952</v>
      </c>
      <c r="F41" s="94">
        <v>5057713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2" t="s">
        <v>41</v>
      </c>
      <c r="B45" s="114" t="s">
        <v>16</v>
      </c>
      <c r="C45" s="116" t="s">
        <v>42</v>
      </c>
      <c r="D45" s="117"/>
      <c r="E45" s="97"/>
      <c r="F45" s="98"/>
    </row>
    <row r="46" spans="1:6" ht="13.8" thickBot="1" x14ac:dyDescent="0.3">
      <c r="A46" s="113"/>
      <c r="B46" s="115"/>
      <c r="C46" s="105" t="s">
        <v>43</v>
      </c>
      <c r="D46" s="106">
        <v>44012</v>
      </c>
      <c r="E46" s="97"/>
      <c r="F46" s="98"/>
    </row>
    <row r="47" spans="1:6" x14ac:dyDescent="0.25">
      <c r="A47" s="107" t="s">
        <v>5</v>
      </c>
      <c r="B47" s="55">
        <v>1</v>
      </c>
      <c r="C47" s="118">
        <v>430953417</v>
      </c>
      <c r="D47" s="119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55"/>
  <sheetViews>
    <sheetView topLeftCell="A39" workbookViewId="0">
      <selection activeCell="F34" sqref="F34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7.554687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44043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427820</v>
      </c>
      <c r="F20" s="57">
        <f>+F23+F26+F29+F33+F21</f>
        <v>99.999999999999986</v>
      </c>
    </row>
    <row r="21" spans="1:7" ht="27" hidden="1" customHeight="1" x14ac:dyDescent="0.25">
      <c r="A21" s="120" t="s">
        <v>45</v>
      </c>
      <c r="B21" s="121"/>
      <c r="C21" s="122"/>
      <c r="D21" s="109">
        <v>2</v>
      </c>
      <c r="E21" s="110">
        <f>E22</f>
        <v>0</v>
      </c>
      <c r="F21" s="111">
        <f>E21/E20*100</f>
        <v>0</v>
      </c>
    </row>
    <row r="22" spans="1:7" hidden="1" x14ac:dyDescent="0.25">
      <c r="A22" s="63" t="s">
        <v>44</v>
      </c>
      <c r="B22" s="108"/>
      <c r="C22" s="108"/>
      <c r="D22" s="109"/>
      <c r="E22" s="110">
        <v>0</v>
      </c>
      <c r="F22" s="111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30308</v>
      </c>
      <c r="F23" s="62">
        <f>E23/E20*100</f>
        <v>7.0842877845823011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30308</v>
      </c>
      <c r="F24" s="62">
        <f>E24/$E$20*100</f>
        <v>7.0842877845823011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211689</v>
      </c>
      <c r="F26" s="62">
        <f>E26/$E$20*100</f>
        <v>49.480856434949274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85299</v>
      </c>
      <c r="F27" s="62">
        <f>E27/$E$20*100</f>
        <v>19.938058061801691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126390</v>
      </c>
      <c r="F28" s="62">
        <f>E28/$E$20*100</f>
        <v>29.542798373147583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E31</f>
        <v>167190</v>
      </c>
      <c r="F29" s="62">
        <f>E29/E20*100</f>
        <v>39.079519424056848</v>
      </c>
    </row>
    <row r="30" spans="1:7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>E30/E20*100</f>
        <v>0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167190</v>
      </c>
      <c r="F31" s="62">
        <f>E31/E20*100</f>
        <v>39.079519424056848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18633</v>
      </c>
      <c r="F33" s="70">
        <f>E33/E20*100</f>
        <v>4.3553363564115752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51</v>
      </c>
      <c r="F39" s="86">
        <f>F19</f>
        <v>44043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862769</v>
      </c>
      <c r="F40" s="90">
        <v>824087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5841484</v>
      </c>
      <c r="F41" s="94">
        <v>5558187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2" t="s">
        <v>41</v>
      </c>
      <c r="B45" s="114" t="s">
        <v>16</v>
      </c>
      <c r="C45" s="116" t="s">
        <v>42</v>
      </c>
      <c r="D45" s="117"/>
      <c r="E45" s="97"/>
      <c r="F45" s="98"/>
    </row>
    <row r="46" spans="1:6" ht="13.8" thickBot="1" x14ac:dyDescent="0.3">
      <c r="A46" s="113"/>
      <c r="B46" s="115"/>
      <c r="C46" s="105" t="s">
        <v>43</v>
      </c>
      <c r="D46" s="106">
        <f>F19</f>
        <v>44043</v>
      </c>
      <c r="E46" s="97"/>
      <c r="F46" s="98"/>
    </row>
    <row r="47" spans="1:6" x14ac:dyDescent="0.25">
      <c r="A47" s="107" t="s">
        <v>5</v>
      </c>
      <c r="B47" s="55">
        <v>1</v>
      </c>
      <c r="C47" s="118">
        <v>426588690</v>
      </c>
      <c r="D47" s="119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55"/>
  <sheetViews>
    <sheetView topLeftCell="A19" workbookViewId="0">
      <selection activeCell="I14" sqref="I14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7.554687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44074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435491</v>
      </c>
      <c r="F20" s="57">
        <f>+F23+F26+F29+F33+F21</f>
        <v>99.999999999999986</v>
      </c>
    </row>
    <row r="21" spans="1:7" ht="27" hidden="1" customHeight="1" x14ac:dyDescent="0.25">
      <c r="A21" s="120" t="s">
        <v>45</v>
      </c>
      <c r="B21" s="121"/>
      <c r="C21" s="122"/>
      <c r="D21" s="109">
        <v>2</v>
      </c>
      <c r="E21" s="110">
        <f>E22</f>
        <v>0</v>
      </c>
      <c r="F21" s="111">
        <f>E21/E20*100</f>
        <v>0</v>
      </c>
    </row>
    <row r="22" spans="1:7" hidden="1" x14ac:dyDescent="0.25">
      <c r="A22" s="63" t="s">
        <v>44</v>
      </c>
      <c r="B22" s="108"/>
      <c r="C22" s="108"/>
      <c r="D22" s="109"/>
      <c r="E22" s="110">
        <v>0</v>
      </c>
      <c r="F22" s="111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31034</v>
      </c>
      <c r="F23" s="62">
        <f>E23/E20*100</f>
        <v>7.1262092672408848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31034</v>
      </c>
      <c r="F24" s="62">
        <f>E24/$E$20*100</f>
        <v>7.1262092672408848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211501</v>
      </c>
      <c r="F26" s="62">
        <f>E26/$E$20*100</f>
        <v>48.566101251231366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85065</v>
      </c>
      <c r="F27" s="62">
        <f>E27/$E$20*100</f>
        <v>19.533124679958945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126436</v>
      </c>
      <c r="F28" s="62">
        <f>E28/$E$20*100</f>
        <v>29.032976571272428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E31</f>
        <v>174513</v>
      </c>
      <c r="F29" s="62">
        <f>E29/E20*100</f>
        <v>40.072699550622168</v>
      </c>
    </row>
    <row r="30" spans="1:7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>E30/E20*100</f>
        <v>0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174513</v>
      </c>
      <c r="F31" s="62">
        <f>E31/E20*100</f>
        <v>40.072699550622168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18443</v>
      </c>
      <c r="F33" s="70">
        <f>E33/E20*100</f>
        <v>4.2349899309055754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52</v>
      </c>
      <c r="F39" s="86">
        <f>F19</f>
        <v>44074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845986</v>
      </c>
      <c r="F40" s="90">
        <v>811198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5195393</v>
      </c>
      <c r="F41" s="94">
        <v>4971894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2" t="s">
        <v>41</v>
      </c>
      <c r="B45" s="114" t="s">
        <v>16</v>
      </c>
      <c r="C45" s="116" t="s">
        <v>42</v>
      </c>
      <c r="D45" s="117"/>
      <c r="E45" s="97"/>
      <c r="F45" s="98"/>
    </row>
    <row r="46" spans="1:6" ht="13.8" thickBot="1" x14ac:dyDescent="0.3">
      <c r="A46" s="113"/>
      <c r="B46" s="115"/>
      <c r="C46" s="105" t="s">
        <v>43</v>
      </c>
      <c r="D46" s="106">
        <f>F19</f>
        <v>44074</v>
      </c>
      <c r="E46" s="97"/>
      <c r="F46" s="98"/>
    </row>
    <row r="47" spans="1:6" x14ac:dyDescent="0.25">
      <c r="A47" s="107" t="s">
        <v>5</v>
      </c>
      <c r="B47" s="55">
        <v>1</v>
      </c>
      <c r="C47" s="118">
        <v>429241175</v>
      </c>
      <c r="D47" s="119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55"/>
  <sheetViews>
    <sheetView tabSelected="1" workbookViewId="0">
      <selection activeCell="I16" sqref="I16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7.554687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44104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427758</v>
      </c>
      <c r="F20" s="57">
        <f>+F23+F26+F29+F33+F21</f>
        <v>100.00000000000001</v>
      </c>
    </row>
    <row r="21" spans="1:7" ht="27" hidden="1" customHeight="1" x14ac:dyDescent="0.25">
      <c r="A21" s="120" t="s">
        <v>45</v>
      </c>
      <c r="B21" s="121"/>
      <c r="C21" s="122"/>
      <c r="D21" s="109">
        <v>2</v>
      </c>
      <c r="E21" s="110">
        <f>E22</f>
        <v>0</v>
      </c>
      <c r="F21" s="111">
        <f>E21/E20*100</f>
        <v>0</v>
      </c>
    </row>
    <row r="22" spans="1:7" hidden="1" x14ac:dyDescent="0.25">
      <c r="A22" s="63" t="s">
        <v>44</v>
      </c>
      <c r="B22" s="108"/>
      <c r="C22" s="108"/>
      <c r="D22" s="109"/>
      <c r="E22" s="110">
        <v>0</v>
      </c>
      <c r="F22" s="111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357546</v>
      </c>
      <c r="F23" s="62">
        <f>E23/E20*100</f>
        <v>83.586046315907595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357546</v>
      </c>
      <c r="F24" s="62">
        <f>E24/$E$20*100</f>
        <v>83.586046315907595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hidden="1" x14ac:dyDescent="0.25">
      <c r="A26" s="58" t="s">
        <v>24</v>
      </c>
      <c r="B26" s="64"/>
      <c r="C26" s="64"/>
      <c r="D26" s="60">
        <v>9</v>
      </c>
      <c r="E26" s="61">
        <f>+E27+E28</f>
        <v>0</v>
      </c>
      <c r="F26" s="62">
        <f>E26/$E$20*100</f>
        <v>0</v>
      </c>
    </row>
    <row r="27" spans="1:7" hidden="1" x14ac:dyDescent="0.25">
      <c r="A27" s="63" t="s">
        <v>25</v>
      </c>
      <c r="B27" s="64"/>
      <c r="C27" s="64"/>
      <c r="D27" s="60">
        <v>10</v>
      </c>
      <c r="E27" s="61">
        <v>0</v>
      </c>
      <c r="F27" s="62">
        <f>E27/$E$20*100</f>
        <v>0</v>
      </c>
    </row>
    <row r="28" spans="1:7" hidden="1" x14ac:dyDescent="0.25">
      <c r="A28" s="63" t="s">
        <v>26</v>
      </c>
      <c r="B28" s="64"/>
      <c r="C28" s="64"/>
      <c r="D28" s="60">
        <v>11</v>
      </c>
      <c r="E28" s="61">
        <v>0</v>
      </c>
      <c r="F28" s="62">
        <f>E28/$E$20*100</f>
        <v>0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E31</f>
        <v>66206</v>
      </c>
      <c r="F29" s="62">
        <f>E29/E20*100</f>
        <v>15.477442853202044</v>
      </c>
    </row>
    <row r="30" spans="1:7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>E30/E20*100</f>
        <v>0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66206</v>
      </c>
      <c r="F31" s="62">
        <f>E31/E20*100</f>
        <v>15.477442853202044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4006</v>
      </c>
      <c r="F33" s="70">
        <f>E33/E20*100</f>
        <v>0.93651083089036324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53</v>
      </c>
      <c r="F39" s="86">
        <f>F19</f>
        <v>44104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309599</v>
      </c>
      <c r="F40" s="90">
        <v>297697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5803646</v>
      </c>
      <c r="F41" s="94">
        <v>5577349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2" t="s">
        <v>41</v>
      </c>
      <c r="B45" s="114" t="s">
        <v>16</v>
      </c>
      <c r="C45" s="116" t="s">
        <v>42</v>
      </c>
      <c r="D45" s="117"/>
      <c r="E45" s="97"/>
      <c r="F45" s="98"/>
    </row>
    <row r="46" spans="1:6" ht="13.8" thickBot="1" x14ac:dyDescent="0.3">
      <c r="A46" s="113"/>
      <c r="B46" s="115"/>
      <c r="C46" s="105" t="s">
        <v>43</v>
      </c>
      <c r="D46" s="106">
        <f>F19</f>
        <v>44104</v>
      </c>
      <c r="E46" s="97"/>
      <c r="F46" s="98"/>
    </row>
    <row r="47" spans="1:6" x14ac:dyDescent="0.25">
      <c r="A47" s="107" t="s">
        <v>5</v>
      </c>
      <c r="B47" s="55">
        <v>1</v>
      </c>
      <c r="C47" s="118">
        <v>421290617</v>
      </c>
      <c r="D47" s="119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2020</vt:lpstr>
      <vt:lpstr>únor 2020</vt:lpstr>
      <vt:lpstr>březen 2020</vt:lpstr>
      <vt:lpstr>duben 2020</vt:lpstr>
      <vt:lpstr>květen 2020</vt:lpstr>
      <vt:lpstr>červen 2020</vt:lpstr>
      <vt:lpstr>červenec 2020</vt:lpstr>
      <vt:lpstr>srpen 2020</vt:lpstr>
      <vt:lpstr>září 2020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2020-11-05T11:23:17Z</dcterms:modified>
</cp:coreProperties>
</file>