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67D6566E-7626-41D7-B3AA-AC386868F2DD}" xr6:coauthVersionLast="47" xr6:coauthVersionMax="47" xr10:uidLastSave="{00000000-0000-0000-0000-000000000000}"/>
  <bookViews>
    <workbookView xWindow="-108" yWindow="-108" windowWidth="23256" windowHeight="12576" tabRatio="932" firstSheet="3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6" i="60" l="1"/>
  <c r="E45" i="60"/>
  <c r="F37" i="60"/>
  <c r="E27" i="60"/>
  <c r="E24" i="60"/>
  <c r="E21" i="60"/>
  <c r="E20" i="60" l="1"/>
  <c r="F21" i="60" s="1"/>
  <c r="F25" i="60" l="1"/>
  <c r="F27" i="60"/>
  <c r="F28" i="60"/>
  <c r="F22" i="60"/>
  <c r="F29" i="60"/>
  <c r="F24" i="60"/>
  <c r="F23" i="60"/>
  <c r="F31" i="60"/>
  <c r="E27" i="59"/>
  <c r="A46" i="59"/>
  <c r="E45" i="59"/>
  <c r="F37" i="59"/>
  <c r="E24" i="59"/>
  <c r="E21" i="59"/>
  <c r="E27" i="58"/>
  <c r="F20" i="60" l="1"/>
  <c r="E20" i="59"/>
  <c r="F21" i="59" s="1"/>
  <c r="A46" i="58"/>
  <c r="E45" i="58"/>
  <c r="F37" i="58"/>
  <c r="E24" i="58"/>
  <c r="E21" i="58"/>
  <c r="A46" i="57"/>
  <c r="E45" i="57"/>
  <c r="F37" i="57"/>
  <c r="E27" i="57"/>
  <c r="E24" i="57"/>
  <c r="E21" i="57"/>
  <c r="A46" i="56"/>
  <c r="E45" i="56"/>
  <c r="F37" i="56"/>
  <c r="E27" i="56"/>
  <c r="E24" i="56"/>
  <c r="E21" i="56"/>
  <c r="A46" i="55"/>
  <c r="E45" i="55"/>
  <c r="F37" i="55"/>
  <c r="E27" i="55"/>
  <c r="E24" i="55"/>
  <c r="E21" i="55"/>
  <c r="A46" i="54"/>
  <c r="E45" i="54"/>
  <c r="F37" i="54"/>
  <c r="E27" i="54"/>
  <c r="E24" i="54"/>
  <c r="E21" i="54"/>
  <c r="A46" i="53"/>
  <c r="E45" i="53"/>
  <c r="F37" i="53"/>
  <c r="E27" i="53"/>
  <c r="E24" i="53"/>
  <c r="E21" i="53"/>
  <c r="A46" i="52"/>
  <c r="E45" i="52"/>
  <c r="F37" i="52"/>
  <c r="E27" i="52"/>
  <c r="E24" i="52"/>
  <c r="E21" i="52"/>
  <c r="A46" i="51"/>
  <c r="E45" i="51"/>
  <c r="F37" i="51"/>
  <c r="E27" i="51"/>
  <c r="E24" i="51"/>
  <c r="E21" i="51"/>
  <c r="A46" i="50"/>
  <c r="E45" i="50"/>
  <c r="F37" i="50"/>
  <c r="E27" i="50"/>
  <c r="E24" i="50"/>
  <c r="E21" i="50"/>
  <c r="A46" i="49"/>
  <c r="E45" i="49"/>
  <c r="F37" i="49"/>
  <c r="E27" i="49"/>
  <c r="E24" i="49"/>
  <c r="E21" i="49"/>
  <c r="F27" i="59" l="1"/>
  <c r="F23" i="59"/>
  <c r="F31" i="59"/>
  <c r="F28" i="59"/>
  <c r="F24" i="59"/>
  <c r="F29" i="59"/>
  <c r="F22" i="59"/>
  <c r="F25" i="59"/>
  <c r="E20" i="58"/>
  <c r="F31" i="58" s="1"/>
  <c r="E20" i="57"/>
  <c r="F21" i="57" s="1"/>
  <c r="E20" i="56"/>
  <c r="F23" i="56" s="1"/>
  <c r="E20" i="55"/>
  <c r="F21" i="55" s="1"/>
  <c r="E20" i="54"/>
  <c r="F21" i="54" s="1"/>
  <c r="F27" i="54"/>
  <c r="F28" i="54"/>
  <c r="E20" i="53"/>
  <c r="F31" i="53" s="1"/>
  <c r="E20" i="52"/>
  <c r="F31" i="52" s="1"/>
  <c r="E20" i="51"/>
  <c r="F31" i="51" s="1"/>
  <c r="E20" i="50"/>
  <c r="F31" i="50" s="1"/>
  <c r="E20" i="49"/>
  <c r="F23" i="49" s="1"/>
  <c r="F20" i="59" l="1"/>
  <c r="F22" i="58"/>
  <c r="F24" i="58"/>
  <c r="F25" i="58"/>
  <c r="F28" i="58"/>
  <c r="F29" i="58"/>
  <c r="F27" i="58"/>
  <c r="F21" i="58"/>
  <c r="F23" i="58"/>
  <c r="F31" i="57"/>
  <c r="F29" i="57"/>
  <c r="F22" i="57"/>
  <c r="F28" i="57"/>
  <c r="F23" i="57"/>
  <c r="F25" i="57"/>
  <c r="F27" i="57"/>
  <c r="F24" i="57"/>
  <c r="F31" i="56"/>
  <c r="F20" i="56" s="1"/>
  <c r="F29" i="56"/>
  <c r="F22" i="56"/>
  <c r="F25" i="56"/>
  <c r="F28" i="56"/>
  <c r="F27" i="56"/>
  <c r="F21" i="56"/>
  <c r="F24" i="56"/>
  <c r="F29" i="55"/>
  <c r="F25" i="55"/>
  <c r="F22" i="55"/>
  <c r="F23" i="55"/>
  <c r="F27" i="55"/>
  <c r="F28" i="55"/>
  <c r="F31" i="55"/>
  <c r="F24" i="55"/>
  <c r="F20" i="54"/>
  <c r="F31" i="54"/>
  <c r="F25" i="54"/>
  <c r="F24" i="54"/>
  <c r="F23" i="54"/>
  <c r="F29" i="54"/>
  <c r="F22" i="54"/>
  <c r="F24" i="53"/>
  <c r="F23" i="53"/>
  <c r="F28" i="53"/>
  <c r="F25" i="53"/>
  <c r="F29" i="53"/>
  <c r="F21" i="53"/>
  <c r="F22" i="53"/>
  <c r="F27" i="53"/>
  <c r="F24" i="52"/>
  <c r="F22" i="52"/>
  <c r="F23" i="52"/>
  <c r="F21" i="52"/>
  <c r="F25" i="52"/>
  <c r="F27" i="52"/>
  <c r="F20" i="52" s="1"/>
  <c r="F28" i="52"/>
  <c r="F29" i="52"/>
  <c r="F27" i="51"/>
  <c r="F23" i="51"/>
  <c r="F22" i="51"/>
  <c r="F21" i="51"/>
  <c r="F29" i="51"/>
  <c r="F28" i="51"/>
  <c r="F25" i="51"/>
  <c r="F24" i="51"/>
  <c r="F24" i="50"/>
  <c r="F25" i="50"/>
  <c r="F22" i="50"/>
  <c r="F29" i="50"/>
  <c r="F27" i="50"/>
  <c r="F21" i="50"/>
  <c r="F28" i="50"/>
  <c r="F23" i="50"/>
  <c r="F24" i="49"/>
  <c r="F31" i="49"/>
  <c r="F21" i="49"/>
  <c r="F27" i="49"/>
  <c r="F28" i="49"/>
  <c r="F22" i="49"/>
  <c r="F25" i="49"/>
  <c r="F29" i="49"/>
  <c r="F20" i="58" l="1"/>
  <c r="F20" i="57"/>
  <c r="F20" i="55"/>
  <c r="F20" i="53"/>
  <c r="F20" i="51"/>
  <c r="F20" i="50"/>
  <c r="F20" i="49"/>
</calcChain>
</file>

<file path=xl/sharedStrings.xml><?xml version="1.0" encoding="utf-8"?>
<sst xmlns="http://schemas.openxmlformats.org/spreadsheetml/2006/main" count="552" uniqueCount="54">
  <si>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</si>
  <si>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</si>
  <si>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</si>
  <si>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high-yield dluhopisů</t>
  </si>
  <si>
    <t>ISIN</t>
  </si>
  <si>
    <t>CZ0008474848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</si>
  <si>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</si>
  <si>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</si>
  <si>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</si>
  <si>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</si>
  <si>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</si>
  <si>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</si>
  <si>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</si>
  <si>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</si>
  <si>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</si>
  <si>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</si>
  <si>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</si>
  <si>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</si>
  <si>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</si>
  <si>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</si>
  <si>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</si>
  <si>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</si>
  <si>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</si>
  <si>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</si>
  <si>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</si>
  <si>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</si>
  <si>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</si>
  <si>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</si>
  <si>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</si>
  <si>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</si>
  <si>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</si>
  <si>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</si>
  <si>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</si>
  <si>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</si>
  <si>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</si>
  <si>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</si>
  <si>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</si>
  <si>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</si>
  <si>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 xml:space="preserve">Měsíční informace fondu kolektivního investování dle § 239 odst. 1 písm a) </t>
  </si>
  <si>
    <t>ISIN třídy</t>
  </si>
  <si>
    <t>Aktuální hodnota fondového kapitálu (Kč)</t>
  </si>
  <si>
    <t>Raiffeisen investiční společnost a.s.
Praha 4, Hvězdova 1716/2b, PSČ 140 78, IČ: 29146739
zapsaná v obchodním rejstříku vedeném Městským soudem v Praze, oddíl B, vložka 18837
http://www.rfis.cz</t>
  </si>
  <si>
    <t>1.1. -</t>
  </si>
  <si>
    <t>1.2. -</t>
  </si>
  <si>
    <t>1.3. -</t>
  </si>
  <si>
    <t>1.4. -</t>
  </si>
  <si>
    <t>1.5. -</t>
  </si>
  <si>
    <t>1.6. -</t>
  </si>
  <si>
    <t>1.7. -</t>
  </si>
  <si>
    <t>1.8. -</t>
  </si>
  <si>
    <t>1.9. -</t>
  </si>
  <si>
    <t>1.10. -</t>
  </si>
  <si>
    <t>1.11. -</t>
  </si>
  <si>
    <t>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</si>
</sst>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29" xfId="0" applyFont="1" applyFill="1" applyBorder="1" applyAlignment="1">
      <alignment vertical="center"/>
    </xf>
    <xf numFmtId="0" fontId="22" fillId="0" borderId="29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0" xfId="0" applyNumberFormat="1" applyFont="1" applyFill="1" applyBorder="1" applyAlignment="1">
      <alignment horizontal="left" vertical="center" indent="1"/>
    </xf>
    <xf numFmtId="0" fontId="17" fillId="0" borderId="30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3" fontId="21" fillId="0" borderId="0" xfId="1" applyNumberFormat="1" applyFont="1" applyBorder="1" applyAlignment="1">
      <alignment horizontal="right"/>
    </xf>
    <xf numFmtId="3" fontId="1" fillId="0" borderId="0" xfId="1" applyNumberFormat="1" applyFont="1" applyFill="1" applyBorder="1" applyAlignment="1" applyProtection="1">
      <alignment horizontal="right" vertical="center"/>
    </xf>
    <xf numFmtId="0" fontId="1" fillId="0" borderId="0" xfId="1" applyBorder="1"/>
    <xf numFmtId="0" fontId="22" fillId="0" borderId="17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A0E81AA-B572-43E8-A624-AA759A5CCC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E9886B4-EF50-4B6F-932C-0FCBEA012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003C2E-9E91-49D6-ACE0-59F7826A4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C6A3735-E88D-4A12-ABDD-D59FAB575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0F1A51A-A3D7-4726-AA1E-53A283565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F31D9A-0C24-47A5-9A64-EF2E6C00D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64153A7-00A1-4B12-8E93-8716F12741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C769A9-4619-45E9-AF2B-E1139BB279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6F5813-F23C-4DC5-B644-9646FCAD6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2A39FE3-278E-4A2E-AFF3-74CD70D42D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F6B1AE-04AB-4FC3-9661-9BAD0AA9A9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D43BBA-A316-4A68-8074-189D7B39AF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116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92B34-6CCB-4F98-AA24-17B519366F96}">
  <sheetPr>
    <pageSetUpPr fitToPage="1"/>
  </sheetPr>
  <dimension ref="A1:I54"/>
  <sheetViews>
    <sheetView workbookViewId="0">
      <selection activeCell="H17" sqref="H1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44592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844474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40003</v>
      </c>
      <c r="F21" s="62">
        <f>E21/E20*100</f>
        <v>4.7370315723160212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40003</v>
      </c>
      <c r="F22" s="62">
        <f>E22/$E$20*100</f>
        <v>4.7370315723160212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777022</v>
      </c>
      <c r="F27" s="62">
        <f>E27/E20*100</f>
        <v>92.012542718899567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777022</v>
      </c>
      <c r="F29" s="62">
        <f>E29/E20*100</f>
        <v>92.012542718899567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27449</v>
      </c>
      <c r="F31" s="70">
        <f>E31/E20*100</f>
        <v>3.2504257087844031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42</v>
      </c>
      <c r="F37" s="86">
        <f>F19</f>
        <v>44592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2066688</v>
      </c>
      <c r="F38" s="90">
        <v>2395298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11250563</v>
      </c>
      <c r="F39" s="94">
        <v>13039965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44592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819619487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2319E-F2F1-495C-8029-C6FAFC744B49}">
  <sheetPr>
    <pageSetUpPr fitToPage="1"/>
  </sheetPr>
  <dimension ref="A1:I54"/>
  <sheetViews>
    <sheetView workbookViewId="0">
      <selection activeCell="J49" sqref="J4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44865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675937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55069</v>
      </c>
      <c r="F21" s="62">
        <f>E21/E20*100</f>
        <v>8.1470610426711367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55069</v>
      </c>
      <c r="F22" s="62">
        <f>E22/$E$20*100</f>
        <v>8.1470610426711367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609084</v>
      </c>
      <c r="F27" s="62">
        <f>E27/E20*100</f>
        <v>90.109581218367978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609084</v>
      </c>
      <c r="F29" s="62">
        <f>E29/E20*100</f>
        <v>90.109581218367978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11784</v>
      </c>
      <c r="F31" s="70">
        <f>E31/E20*100</f>
        <v>1.7433577389608796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51</v>
      </c>
      <c r="F37" s="86">
        <f>F19</f>
        <v>44865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808133</v>
      </c>
      <c r="F38" s="90">
        <v>838154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9354551</v>
      </c>
      <c r="F39" s="94">
        <v>9710213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44865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659996326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0C324-4F9E-404E-9D55-71C68249E9E6}">
  <sheetPr>
    <pageSetUpPr fitToPage="1"/>
  </sheetPr>
  <dimension ref="A1:I54"/>
  <sheetViews>
    <sheetView topLeftCell="A7" workbookViewId="0">
      <selection activeCell="I27" sqref="I2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44895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684376</v>
      </c>
      <c r="F20" s="57">
        <f>+F21+F24+F27+F31</f>
        <v>99.999999999999986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37693</v>
      </c>
      <c r="F21" s="62">
        <f>E21/E20*100</f>
        <v>5.5076449203361895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37693</v>
      </c>
      <c r="F22" s="62">
        <f>E22/$E$20*100</f>
        <v>5.5076449203361895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630132</v>
      </c>
      <c r="F27" s="62">
        <f>E27/E20*100</f>
        <v>92.073947654505702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630132</v>
      </c>
      <c r="F29" s="62">
        <f>E29/E20*100</f>
        <v>92.073947654505702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16551</v>
      </c>
      <c r="F31" s="70">
        <f>E31/E20*100</f>
        <v>2.4184074251581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52</v>
      </c>
      <c r="F37" s="86">
        <f>F19</f>
        <v>44895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781500</v>
      </c>
      <c r="F38" s="90">
        <v>844716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10429035</v>
      </c>
      <c r="F39" s="94">
        <v>11234670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44895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677898053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DFAF6-2E90-4337-980A-BC87B20E41C2}">
  <sheetPr>
    <pageSetUpPr fitToPage="1"/>
  </sheetPr>
  <dimension ref="A1:I54"/>
  <sheetViews>
    <sheetView tabSelected="1" workbookViewId="0">
      <selection activeCell="I13" sqref="I1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44926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670907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34322</v>
      </c>
      <c r="F21" s="62">
        <f>E21/E20*100</f>
        <v>5.1157612008817921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34322</v>
      </c>
      <c r="F22" s="62">
        <f>E22/$E$20*100</f>
        <v>5.1157612008817921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619228</v>
      </c>
      <c r="F27" s="62">
        <f>E27/E20*100</f>
        <v>92.297144015489479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619228</v>
      </c>
      <c r="F29" s="62">
        <f>E29/E20*100</f>
        <v>92.297144015489479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17357</v>
      </c>
      <c r="F31" s="70">
        <f>E31/E20*100</f>
        <v>2.5870947836287295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53</v>
      </c>
      <c r="F37" s="86">
        <f>F19</f>
        <v>44926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555805</v>
      </c>
      <c r="F38" s="90">
        <v>614252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7675815</v>
      </c>
      <c r="F39" s="94">
        <v>8478748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44926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659171019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5C845-7C2E-4C63-A09D-BE69A29984EE}">
  <sheetPr>
    <pageSetUpPr fitToPage="1"/>
  </sheetPr>
  <dimension ref="A1:I54"/>
  <sheetViews>
    <sheetView workbookViewId="0">
      <selection activeCell="I44" sqref="I4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44620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811605</v>
      </c>
      <c r="F20" s="57">
        <f>+F21+F24+F27+F31</f>
        <v>100.00000000000001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24675</v>
      </c>
      <c r="F21" s="62">
        <f>E21/E20*100</f>
        <v>3.0402720535235734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24675</v>
      </c>
      <c r="F22" s="62">
        <f>E22/$E$20*100</f>
        <v>3.0402720535235734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751268</v>
      </c>
      <c r="F27" s="62">
        <f>E27/E20*100</f>
        <v>92.565718545351501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751268</v>
      </c>
      <c r="F29" s="62">
        <f>E29/E20*100</f>
        <v>92.565718545351501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35662</v>
      </c>
      <c r="F31" s="70">
        <f>E31/E20*100</f>
        <v>4.3940094011249311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44620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1457861</v>
      </c>
      <c r="F38" s="90">
        <v>1653399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8952742</v>
      </c>
      <c r="F39" s="94">
        <v>10188401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44620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792721288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E0B60-2D1F-4100-8713-039A50829233}">
  <sheetPr>
    <pageSetUpPr fitToPage="1"/>
  </sheetPr>
  <dimension ref="A1:I54"/>
  <sheetViews>
    <sheetView workbookViewId="0">
      <selection activeCell="K5" sqref="K5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44651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789933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52019</v>
      </c>
      <c r="F21" s="62">
        <f>E21/E20*100</f>
        <v>6.5852420395147435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52019</v>
      </c>
      <c r="F22" s="62">
        <f>E22/$E$20*100</f>
        <v>6.5852420395147435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706111</v>
      </c>
      <c r="F27" s="62">
        <f>E27/E20*100</f>
        <v>89.388720309190788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706111</v>
      </c>
      <c r="F29" s="62">
        <f>E29/E20*100</f>
        <v>89.388720309190788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31803</v>
      </c>
      <c r="F31" s="70">
        <f>E31/E20*100</f>
        <v>4.0260376512944767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44651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1308145</v>
      </c>
      <c r="F38" s="90">
        <v>1454501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20315792</v>
      </c>
      <c r="F39" s="94">
        <v>22678014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44651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767421600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1BDE9-9B13-4891-AC1E-11D67FB6A94C}">
  <sheetPr>
    <pageSetUpPr fitToPage="1"/>
  </sheetPr>
  <dimension ref="A1:I54"/>
  <sheetViews>
    <sheetView workbookViewId="0">
      <selection activeCell="C11" sqref="C1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44681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773825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51600</v>
      </c>
      <c r="F21" s="62">
        <f>E21/E20*100</f>
        <v>6.6681743288211166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51600</v>
      </c>
      <c r="F22" s="62">
        <f>E22/$E$20*100</f>
        <v>6.6681743288211166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693894</v>
      </c>
      <c r="F27" s="62">
        <f>E27/E20*100</f>
        <v>89.670661971375949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693894</v>
      </c>
      <c r="F29" s="62">
        <f>E29/E20*100</f>
        <v>89.670661971375949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28331</v>
      </c>
      <c r="F31" s="70">
        <f>E31/E20*100</f>
        <v>3.6611636998029273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44681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1012821</v>
      </c>
      <c r="F38" s="90">
        <v>1126584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11051753</v>
      </c>
      <c r="F39" s="94">
        <v>12316704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44681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740378985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3F0F6-78F0-4684-AF07-507A69005CCB}">
  <sheetPr>
    <pageSetUpPr fitToPage="1"/>
  </sheetPr>
  <dimension ref="A1:I54"/>
  <sheetViews>
    <sheetView workbookViewId="0">
      <selection activeCell="I6" sqref="I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44712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738750</v>
      </c>
      <c r="F20" s="57">
        <f>+F21+F24+F27+F31</f>
        <v>100.00000000000001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37347</v>
      </c>
      <c r="F21" s="62">
        <f>E21/E20*100</f>
        <v>5.0554314720812181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37347</v>
      </c>
      <c r="F22" s="62">
        <f>E22/$E$20*100</f>
        <v>5.0554314720812181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673493</v>
      </c>
      <c r="F27" s="62">
        <f>E27/E20*100</f>
        <v>91.16656514382403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673493</v>
      </c>
      <c r="F29" s="62">
        <f>E29/E20*100</f>
        <v>91.16656514382403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27910</v>
      </c>
      <c r="F31" s="70">
        <f>E31/E20*100</f>
        <v>3.7780033840947547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44712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1199964</v>
      </c>
      <c r="F38" s="90">
        <v>1291121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18618564</v>
      </c>
      <c r="F39" s="94">
        <v>20053823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44712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714725222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00C21-898D-4EC1-AE30-E78CD4DBF669}">
  <sheetPr>
    <pageSetUpPr fitToPage="1"/>
  </sheetPr>
  <dimension ref="A1:I54"/>
  <sheetViews>
    <sheetView workbookViewId="0">
      <selection activeCell="H7" sqref="H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44742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687930</v>
      </c>
      <c r="F20" s="57">
        <f>+F21+F24+F27+F31</f>
        <v>99.999999999999986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23876</v>
      </c>
      <c r="F21" s="62">
        <f>E21/E20*100</f>
        <v>3.4707019609553296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23876</v>
      </c>
      <c r="F22" s="62">
        <f>E22/$E$20*100</f>
        <v>3.4707019609553296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634676</v>
      </c>
      <c r="F27" s="62">
        <f>E27/E20*100</f>
        <v>92.25880540171238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634676</v>
      </c>
      <c r="F29" s="62">
        <f>E29/E20*100</f>
        <v>92.25880540171238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29378</v>
      </c>
      <c r="F31" s="70">
        <f>E31/E20*100</f>
        <v>4.2704926373322873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44742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1549761</v>
      </c>
      <c r="F38" s="90">
        <v>1633823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12592644</v>
      </c>
      <c r="F39" s="94">
        <v>13264977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44742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664670952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1D010-7534-4263-BBC8-2EF02686F66D}">
  <sheetPr>
    <pageSetUpPr fitToPage="1"/>
  </sheetPr>
  <dimension ref="A1:I54"/>
  <sheetViews>
    <sheetView workbookViewId="0">
      <selection activeCell="E31" sqref="E3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44773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723309</v>
      </c>
      <c r="F20" s="57">
        <f>+F21+F24+F27+F31</f>
        <v>99.999999999999986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49805</v>
      </c>
      <c r="F21" s="62">
        <f>E21/E20*100</f>
        <v>6.8857155102452756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49805</v>
      </c>
      <c r="F22" s="62">
        <f>E22/$E$20*100</f>
        <v>6.8857155102452756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635122</v>
      </c>
      <c r="F27" s="62">
        <f>E27/E20*100</f>
        <v>87.807838696877809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635122</v>
      </c>
      <c r="F29" s="62">
        <f>E29/E20*100</f>
        <v>87.807838696877809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38382</v>
      </c>
      <c r="F31" s="70">
        <f>E31/E20*100</f>
        <v>5.3064457928769029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44773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2731489</v>
      </c>
      <c r="F38" s="90">
        <v>2848661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6738625</v>
      </c>
      <c r="F39" s="94">
        <v>6942578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44773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686215102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4358C-7B7D-4BE2-931F-64CC66F6C5F3}">
  <sheetPr>
    <pageSetUpPr fitToPage="1"/>
  </sheetPr>
  <dimension ref="A1:I54"/>
  <sheetViews>
    <sheetView workbookViewId="0">
      <selection activeCell="H20" sqref="H2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44804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719513</v>
      </c>
      <c r="F20" s="57">
        <f>+F21+F24+F27+F31</f>
        <v>100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45457</v>
      </c>
      <c r="F21" s="62">
        <f>E21/E20*100</f>
        <v>6.3177454750643829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45457</v>
      </c>
      <c r="F22" s="62">
        <f>E22/$E$20*100</f>
        <v>6.3177454750643829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631277</v>
      </c>
      <c r="F27" s="62">
        <f>E27/E20*100</f>
        <v>87.736705243685662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631277</v>
      </c>
      <c r="F29" s="62">
        <f>E29/E20*100</f>
        <v>87.736705243685662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42779</v>
      </c>
      <c r="F31" s="70">
        <f>E31/E20*100</f>
        <v>5.9455492812499564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44804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956925</v>
      </c>
      <c r="F38" s="90">
        <v>1027948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5940587</v>
      </c>
      <c r="F39" s="94">
        <v>6403200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44804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682784397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E8751-E730-4EBC-86B5-B532C61322BF}">
  <sheetPr>
    <pageSetUpPr fitToPage="1"/>
  </sheetPr>
  <dimension ref="A1:I54"/>
  <sheetViews>
    <sheetView workbookViewId="0">
      <selection activeCell="I5" sqref="I5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7.6640625" style="2" customWidth="1"/>
    <col min="6" max="6" width="18.88671875" style="2" customWidth="1"/>
    <col min="7" max="8" width="9.109375" style="2"/>
    <col min="9" max="9" width="10.109375" style="2" bestFit="1" customWidth="1"/>
    <col min="10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44834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E21+E24+E27+E31</f>
        <v>690626</v>
      </c>
      <c r="F20" s="57">
        <f>+F21+F24+F27+F31</f>
        <v>100.00000000000001</v>
      </c>
    </row>
    <row r="21" spans="1:7" x14ac:dyDescent="0.25">
      <c r="A21" s="58" t="s">
        <v>21</v>
      </c>
      <c r="B21" s="59"/>
      <c r="C21" s="59"/>
      <c r="D21" s="60">
        <v>3</v>
      </c>
      <c r="E21" s="61">
        <f>E22+E23</f>
        <v>43091</v>
      </c>
      <c r="F21" s="62">
        <f>E21/E20*100</f>
        <v>6.2394117800372415</v>
      </c>
    </row>
    <row r="22" spans="1:7" x14ac:dyDescent="0.25">
      <c r="A22" s="63" t="s">
        <v>22</v>
      </c>
      <c r="B22" s="64"/>
      <c r="C22" s="64"/>
      <c r="D22" s="60">
        <v>4</v>
      </c>
      <c r="E22" s="61">
        <v>43091</v>
      </c>
      <c r="F22" s="62">
        <f>E22/$E$20*100</f>
        <v>6.2394117800372415</v>
      </c>
    </row>
    <row r="23" spans="1:7" hidden="1" x14ac:dyDescent="0.25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hidden="1" x14ac:dyDescent="0.25">
      <c r="A24" s="58" t="s">
        <v>24</v>
      </c>
      <c r="B24" s="64"/>
      <c r="C24" s="64"/>
      <c r="D24" s="60">
        <v>9</v>
      </c>
      <c r="E24" s="61">
        <f>+E25+E26</f>
        <v>0</v>
      </c>
      <c r="F24" s="62">
        <f>E24/$E$20*100</f>
        <v>0</v>
      </c>
    </row>
    <row r="25" spans="1:7" hidden="1" x14ac:dyDescent="0.25">
      <c r="A25" s="63" t="s">
        <v>25</v>
      </c>
      <c r="B25" s="64"/>
      <c r="C25" s="64"/>
      <c r="D25" s="60">
        <v>10</v>
      </c>
      <c r="E25" s="61">
        <v>0</v>
      </c>
      <c r="F25" s="62">
        <f>E25/$E$20*100</f>
        <v>0</v>
      </c>
    </row>
    <row r="26" spans="1:7" hidden="1" x14ac:dyDescent="0.25">
      <c r="A26" s="63" t="s">
        <v>26</v>
      </c>
      <c r="B26" s="64"/>
      <c r="C26" s="64"/>
      <c r="D26" s="60">
        <v>11</v>
      </c>
      <c r="E26" s="61">
        <v>0</v>
      </c>
      <c r="F26" s="62">
        <v>0</v>
      </c>
    </row>
    <row r="27" spans="1:7" ht="13.95" customHeight="1" x14ac:dyDescent="0.25">
      <c r="A27" s="58" t="s">
        <v>27</v>
      </c>
      <c r="B27" s="64"/>
      <c r="C27" s="64"/>
      <c r="D27" s="60">
        <v>12</v>
      </c>
      <c r="E27" s="61">
        <f>E28+E29</f>
        <v>600637</v>
      </c>
      <c r="F27" s="62">
        <f>E27/E20*100</f>
        <v>86.969937419095146</v>
      </c>
    </row>
    <row r="28" spans="1:7" hidden="1" x14ac:dyDescent="0.25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5">
      <c r="A29" s="63" t="s">
        <v>29</v>
      </c>
      <c r="B29" s="64"/>
      <c r="C29" s="64"/>
      <c r="D29" s="60">
        <v>14</v>
      </c>
      <c r="E29" s="61">
        <v>600637</v>
      </c>
      <c r="F29" s="62">
        <f>E29/E20*100</f>
        <v>86.969937419095146</v>
      </c>
    </row>
    <row r="30" spans="1:7" hidden="1" x14ac:dyDescent="0.25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8" thickBot="1" x14ac:dyDescent="0.3">
      <c r="A31" s="66" t="s">
        <v>31</v>
      </c>
      <c r="B31" s="67"/>
      <c r="C31" s="67"/>
      <c r="D31" s="68">
        <v>24</v>
      </c>
      <c r="E31" s="69">
        <v>46898</v>
      </c>
      <c r="F31" s="70">
        <f>E31/E20*100</f>
        <v>6.7906508008676187</v>
      </c>
    </row>
    <row r="32" spans="1:7" x14ac:dyDescent="0.25">
      <c r="A32" s="71"/>
      <c r="B32" s="72"/>
      <c r="C32" s="72"/>
      <c r="D32" s="73"/>
      <c r="E32" s="74"/>
      <c r="F32" s="75"/>
    </row>
    <row r="33" spans="1:9" x14ac:dyDescent="0.25">
      <c r="A33" s="71"/>
      <c r="B33" s="72"/>
      <c r="C33" s="72"/>
      <c r="D33" s="73"/>
      <c r="E33" s="74"/>
      <c r="F33" s="75"/>
    </row>
    <row r="34" spans="1:9" ht="15.6" x14ac:dyDescent="0.25">
      <c r="A34" s="76" t="s">
        <v>32</v>
      </c>
      <c r="B34" s="77"/>
      <c r="C34" s="77"/>
      <c r="D34" s="77"/>
      <c r="E34" s="77"/>
      <c r="F34" s="77"/>
    </row>
    <row r="35" spans="1:9" ht="13.8" thickBot="1" x14ac:dyDescent="0.3">
      <c r="A35" s="78"/>
      <c r="B35" s="79"/>
      <c r="C35" s="79"/>
      <c r="D35" s="79"/>
      <c r="E35" s="79"/>
      <c r="F35" s="79"/>
    </row>
    <row r="36" spans="1:9" ht="15.6" x14ac:dyDescent="0.3">
      <c r="A36" s="80"/>
      <c r="B36" s="81"/>
      <c r="C36" s="81"/>
      <c r="D36" s="44"/>
      <c r="E36" s="45" t="s">
        <v>33</v>
      </c>
      <c r="F36" s="46" t="s">
        <v>34</v>
      </c>
    </row>
    <row r="37" spans="1:9" ht="16.2" thickBot="1" x14ac:dyDescent="0.3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44834</v>
      </c>
    </row>
    <row r="38" spans="1:9" x14ac:dyDescent="0.25">
      <c r="A38" s="58" t="s">
        <v>36</v>
      </c>
      <c r="B38" s="87"/>
      <c r="C38" s="87"/>
      <c r="D38" s="88">
        <v>1</v>
      </c>
      <c r="E38" s="89">
        <v>642621</v>
      </c>
      <c r="F38" s="90">
        <v>680886</v>
      </c>
      <c r="I38" s="120"/>
    </row>
    <row r="39" spans="1:9" ht="13.8" thickBot="1" x14ac:dyDescent="0.3">
      <c r="A39" s="66" t="s">
        <v>37</v>
      </c>
      <c r="B39" s="91"/>
      <c r="C39" s="91"/>
      <c r="D39" s="92">
        <v>2</v>
      </c>
      <c r="E39" s="93">
        <v>6962317</v>
      </c>
      <c r="F39" s="94">
        <v>7356560</v>
      </c>
      <c r="I39" s="121"/>
    </row>
    <row r="40" spans="1:9" x14ac:dyDescent="0.25">
      <c r="A40" s="71"/>
      <c r="B40" s="95"/>
      <c r="C40" s="95"/>
      <c r="D40" s="96"/>
      <c r="E40" s="97"/>
      <c r="F40" s="98"/>
      <c r="I40" s="122"/>
    </row>
    <row r="41" spans="1:9" x14ac:dyDescent="0.25">
      <c r="A41" s="71"/>
      <c r="B41" s="95"/>
      <c r="C41" s="95"/>
      <c r="D41" s="96"/>
      <c r="E41" s="97"/>
      <c r="F41" s="98"/>
    </row>
    <row r="42" spans="1:9" customFormat="1" ht="15.6" x14ac:dyDescent="0.3">
      <c r="A42" s="99" t="s">
        <v>38</v>
      </c>
      <c r="B42" s="100"/>
      <c r="C42" s="100"/>
      <c r="D42" s="101"/>
      <c r="E42" s="102"/>
      <c r="F42" s="103"/>
    </row>
    <row r="43" spans="1:9" customFormat="1" ht="15" thickBot="1" x14ac:dyDescent="0.35">
      <c r="A43" s="104"/>
      <c r="B43" s="100"/>
      <c r="C43" s="105"/>
      <c r="D43" s="105"/>
    </row>
    <row r="44" spans="1:9" customFormat="1" ht="15.75" customHeight="1" x14ac:dyDescent="0.3">
      <c r="A44" s="123" t="s">
        <v>39</v>
      </c>
      <c r="B44" s="125" t="s">
        <v>16</v>
      </c>
      <c r="C44" s="106" t="s">
        <v>40</v>
      </c>
      <c r="D44" s="107"/>
      <c r="E44" s="108"/>
      <c r="F44" s="109"/>
    </row>
    <row r="45" spans="1:9" customFormat="1" ht="15.75" customHeight="1" thickBot="1" x14ac:dyDescent="0.35">
      <c r="A45" s="124"/>
      <c r="B45" s="126"/>
      <c r="C45" s="127" t="s">
        <v>19</v>
      </c>
      <c r="D45" s="128"/>
      <c r="E45" s="110">
        <f>F19</f>
        <v>44834</v>
      </c>
      <c r="F45" s="109"/>
    </row>
    <row r="46" spans="1:9" customFormat="1" ht="15" thickBot="1" x14ac:dyDescent="0.35">
      <c r="A46" s="111" t="str">
        <f>+B8</f>
        <v>CZ0008474848</v>
      </c>
      <c r="B46" s="112">
        <v>1</v>
      </c>
      <c r="C46" s="129">
        <v>648464316</v>
      </c>
      <c r="D46" s="130"/>
      <c r="E46" s="131"/>
      <c r="F46" s="113"/>
    </row>
    <row r="47" spans="1:9" x14ac:dyDescent="0.25">
      <c r="A47" s="71"/>
      <c r="B47" s="95"/>
      <c r="C47" s="95"/>
      <c r="D47" s="96"/>
      <c r="E47" s="97"/>
      <c r="F47" s="98"/>
    </row>
    <row r="48" spans="1:9" x14ac:dyDescent="0.25">
      <c r="A48" s="71"/>
      <c r="B48" s="95"/>
      <c r="C48" s="95"/>
      <c r="D48" s="96"/>
      <c r="E48" s="114"/>
      <c r="F48" s="98"/>
    </row>
    <row r="49" spans="1:6" ht="52.8" x14ac:dyDescent="0.3">
      <c r="A49" s="115" t="s">
        <v>41</v>
      </c>
      <c r="B49" s="116"/>
      <c r="C49" s="116"/>
      <c r="D49" s="117"/>
      <c r="E49" s="117"/>
      <c r="F49" s="118"/>
    </row>
    <row r="51" spans="1:6" x14ac:dyDescent="0.25">
      <c r="B51" s="119"/>
      <c r="C51" s="119"/>
    </row>
    <row r="54" spans="1:6" x14ac:dyDescent="0.25">
      <c r="C54" s="119"/>
      <c r="E54" s="119"/>
    </row>
  </sheetData>
  <mergeCells count="4">
    <mergeCell ref="A44:A45"/>
    <mergeCell ref="B44:B45"/>
    <mergeCell ref="C45:D45"/>
    <mergeCell ref="C46:E4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2023-01-06T12:17:14Z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2020-11-24T10:05:16Z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70e27d95-8ace-4c57-9298-dffecbabfd55</vt:lpwstr>
  </property>
  <property fmtid="{D5CDD505-2E9C-101B-9397-08002B2CF9AE}" pid="8" name="MSIP_Label_2a6524ed-fb1a-49fd-bafe-15c5e5ffd047_ContentBits">
    <vt:lpwstr>0</vt:lpwstr>
  </property>
</Properties>
</file>