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3B8BA9B3-19BE-4C9B-8CB1-D27C0956409B}" xr6:coauthVersionLast="46" xr6:coauthVersionMax="46" xr10:uidLastSave="{00000000-0000-0000-0000-000000000000}"/>
  <bookViews>
    <workbookView xWindow="-108" yWindow="-108" windowWidth="23256" windowHeight="12576" tabRatio="959" firstSheet="6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 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9" i="48" l="1"/>
  <c r="D48" i="48"/>
  <c r="E29" i="48"/>
  <c r="E26" i="48"/>
  <c r="E23" i="48"/>
  <c r="F25" i="48" s="1"/>
  <c r="E21" i="48"/>
  <c r="A49" i="47"/>
  <c r="D48" i="47"/>
  <c r="E29" i="47"/>
  <c r="E26" i="47"/>
  <c r="E23" i="47"/>
  <c r="E21" i="47"/>
  <c r="A49" i="46"/>
  <c r="D48" i="46"/>
  <c r="E29" i="46"/>
  <c r="E26" i="46"/>
  <c r="E23" i="46"/>
  <c r="F25" i="46" s="1"/>
  <c r="E21" i="46"/>
  <c r="A49" i="45"/>
  <c r="D48" i="45"/>
  <c r="E29" i="45"/>
  <c r="E26" i="45"/>
  <c r="E23" i="45"/>
  <c r="F25" i="45" s="1"/>
  <c r="E21" i="45"/>
  <c r="E20" i="48" l="1"/>
  <c r="F29" i="48" s="1"/>
  <c r="E20" i="47"/>
  <c r="F29" i="47" s="1"/>
  <c r="F25" i="47"/>
  <c r="E20" i="46"/>
  <c r="F34" i="46" s="1"/>
  <c r="E20" i="45"/>
  <c r="F23" i="45" s="1"/>
  <c r="D48" i="44"/>
  <c r="A49" i="44"/>
  <c r="E29" i="44"/>
  <c r="E26" i="44"/>
  <c r="E23" i="44"/>
  <c r="F25" i="44" s="1"/>
  <c r="E21" i="44"/>
  <c r="F28" i="48" l="1"/>
  <c r="F22" i="48"/>
  <c r="F26" i="48"/>
  <c r="F34" i="48"/>
  <c r="F27" i="48"/>
  <c r="F33" i="48"/>
  <c r="F32" i="48"/>
  <c r="F31" i="48"/>
  <c r="F30" i="48"/>
  <c r="F24" i="48"/>
  <c r="F23" i="48"/>
  <c r="F21" i="48"/>
  <c r="F21" i="47"/>
  <c r="F26" i="47"/>
  <c r="F28" i="47"/>
  <c r="F22" i="47"/>
  <c r="F34" i="47"/>
  <c r="F27" i="47"/>
  <c r="F33" i="47"/>
  <c r="F32" i="47"/>
  <c r="F31" i="47"/>
  <c r="F30" i="47"/>
  <c r="F24" i="47"/>
  <c r="F23" i="47"/>
  <c r="F26" i="46"/>
  <c r="F28" i="46"/>
  <c r="F22" i="46"/>
  <c r="F23" i="46"/>
  <c r="F24" i="46"/>
  <c r="F33" i="46"/>
  <c r="F29" i="46"/>
  <c r="F27" i="46"/>
  <c r="F21" i="46"/>
  <c r="F30" i="46"/>
  <c r="F32" i="46"/>
  <c r="F31" i="46"/>
  <c r="F34" i="45"/>
  <c r="F33" i="45"/>
  <c r="F32" i="45"/>
  <c r="F31" i="45"/>
  <c r="F30" i="45"/>
  <c r="F24" i="45"/>
  <c r="F28" i="45"/>
  <c r="F22" i="45"/>
  <c r="F27" i="45"/>
  <c r="F26" i="45"/>
  <c r="F29" i="45"/>
  <c r="F21" i="45"/>
  <c r="E20" i="44"/>
  <c r="F29" i="44" s="1"/>
  <c r="A49" i="43"/>
  <c r="E29" i="43"/>
  <c r="E26" i="43"/>
  <c r="E23" i="43"/>
  <c r="F25" i="43" s="1"/>
  <c r="E21" i="43"/>
  <c r="F20" i="48" l="1"/>
  <c r="F20" i="47"/>
  <c r="F20" i="46"/>
  <c r="F20" i="45"/>
  <c r="F23" i="44"/>
  <c r="F26" i="44"/>
  <c r="F33" i="44"/>
  <c r="F22" i="44"/>
  <c r="F27" i="44"/>
  <c r="F32" i="44"/>
  <c r="F31" i="44"/>
  <c r="F30" i="44"/>
  <c r="F24" i="44"/>
  <c r="F34" i="44"/>
  <c r="F28" i="44"/>
  <c r="F21" i="44"/>
  <c r="E20" i="43"/>
  <c r="A49" i="42"/>
  <c r="E29" i="42"/>
  <c r="E26" i="42"/>
  <c r="E23" i="42"/>
  <c r="F25" i="42" s="1"/>
  <c r="E21" i="42"/>
  <c r="F20" i="44" l="1"/>
  <c r="F33" i="43"/>
  <c r="F21" i="43"/>
  <c r="F32" i="43"/>
  <c r="F31" i="43"/>
  <c r="F30" i="43"/>
  <c r="F24" i="43"/>
  <c r="F22" i="43"/>
  <c r="F34" i="43"/>
  <c r="F28" i="43"/>
  <c r="F27" i="43"/>
  <c r="F29" i="43"/>
  <c r="F23" i="43"/>
  <c r="F26" i="43"/>
  <c r="E20" i="42"/>
  <c r="F23" i="42" s="1"/>
  <c r="A49" i="41"/>
  <c r="E29" i="41"/>
  <c r="E26" i="41"/>
  <c r="E23" i="41"/>
  <c r="E21" i="41"/>
  <c r="F20" i="43" l="1"/>
  <c r="F21" i="42"/>
  <c r="F34" i="42"/>
  <c r="F33" i="42"/>
  <c r="F32" i="42"/>
  <c r="F31" i="42"/>
  <c r="F24" i="42"/>
  <c r="F28" i="42"/>
  <c r="F22" i="42"/>
  <c r="F27" i="42"/>
  <c r="F30" i="42"/>
  <c r="F29" i="42"/>
  <c r="F26" i="42"/>
  <c r="F25" i="41"/>
  <c r="E20" i="41"/>
  <c r="A49" i="40"/>
  <c r="E29" i="40"/>
  <c r="E26" i="40"/>
  <c r="E23" i="40"/>
  <c r="E21" i="40"/>
  <c r="F20" i="42" l="1"/>
  <c r="F33" i="41"/>
  <c r="F27" i="41"/>
  <c r="F34" i="41"/>
  <c r="F21" i="41"/>
  <c r="F30" i="41"/>
  <c r="F24" i="41"/>
  <c r="F32" i="41"/>
  <c r="F28" i="41"/>
  <c r="F26" i="41"/>
  <c r="F23" i="41"/>
  <c r="F22" i="41"/>
  <c r="F31" i="41"/>
  <c r="F29" i="41"/>
  <c r="E20" i="40"/>
  <c r="F31" i="40" s="1"/>
  <c r="F25" i="40"/>
  <c r="A49" i="39"/>
  <c r="E29" i="39"/>
  <c r="E26" i="39"/>
  <c r="E23" i="39"/>
  <c r="F25" i="39" s="1"/>
  <c r="E21" i="39"/>
  <c r="F20" i="41" l="1"/>
  <c r="F32" i="40"/>
  <c r="F34" i="40"/>
  <c r="F30" i="40"/>
  <c r="F24" i="40"/>
  <c r="F28" i="40"/>
  <c r="F26" i="40"/>
  <c r="F22" i="40"/>
  <c r="F33" i="40"/>
  <c r="F29" i="40"/>
  <c r="F27" i="40"/>
  <c r="F21" i="40"/>
  <c r="F23" i="40"/>
  <c r="E20" i="39"/>
  <c r="A49" i="38"/>
  <c r="E29" i="38"/>
  <c r="E26" i="38"/>
  <c r="E23" i="38"/>
  <c r="F25" i="38" s="1"/>
  <c r="E21" i="38"/>
  <c r="F20" i="40" l="1"/>
  <c r="F34" i="39"/>
  <c r="F27" i="39"/>
  <c r="F31" i="39"/>
  <c r="F30" i="39"/>
  <c r="F24" i="39"/>
  <c r="F28" i="39"/>
  <c r="F33" i="39"/>
  <c r="F32" i="39"/>
  <c r="F22" i="39"/>
  <c r="F23" i="39"/>
  <c r="F26" i="39"/>
  <c r="F29" i="39"/>
  <c r="F21" i="39"/>
  <c r="E20" i="38"/>
  <c r="F29" i="38" s="1"/>
  <c r="A49" i="37"/>
  <c r="E29" i="37"/>
  <c r="E26" i="37"/>
  <c r="E23" i="37"/>
  <c r="F25" i="37" s="1"/>
  <c r="E21" i="37"/>
  <c r="F20" i="39" l="1"/>
  <c r="F26" i="38"/>
  <c r="F34" i="38"/>
  <c r="F33" i="38"/>
  <c r="F27" i="38"/>
  <c r="F32" i="38"/>
  <c r="F31" i="38"/>
  <c r="F28" i="38"/>
  <c r="F22" i="38"/>
  <c r="F30" i="38"/>
  <c r="F24" i="38"/>
  <c r="F21" i="38"/>
  <c r="F23" i="38"/>
  <c r="E20" i="37"/>
  <c r="F21" i="37" s="1"/>
  <c r="F20" i="38" l="1"/>
  <c r="F29" i="37"/>
  <c r="F34" i="37"/>
  <c r="F27" i="37"/>
  <c r="F26" i="37"/>
  <c r="F24" i="37"/>
  <c r="F33" i="37"/>
  <c r="F32" i="37"/>
  <c r="F31" i="37"/>
  <c r="F28" i="37"/>
  <c r="F22" i="37"/>
  <c r="F30" i="37"/>
  <c r="F23" i="37"/>
  <c r="F20" i="37" l="1"/>
</calcChain>
</file>

<file path=xl/sharedStrings.xml><?xml version="1.0" encoding="utf-8"?>
<sst xmlns="http://schemas.openxmlformats.org/spreadsheetml/2006/main" count="624" uniqueCount="57">
  <si>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</si>
  <si>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</si>
  <si>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</si>
  <si>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trendů</t>
  </si>
  <si>
    <t>ISIN</t>
  </si>
  <si>
    <t>CZ0008474376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</si>
  <si>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</si>
  <si>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</si>
  <si>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</si>
  <si>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</si>
  <si>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</si>
  <si>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</si>
  <si>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</si>
  <si>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</si>
  <si>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</si>
  <si>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</si>
  <si>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</si>
  <si>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</si>
  <si>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</si>
  <si>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</si>
  <si>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</si>
  <si>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</si>
  <si>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</si>
  <si>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</si>
  <si>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</si>
  <si>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</si>
  <si>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</si>
  <si>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</si>
  <si>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</si>
  <si>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</si>
  <si>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</si>
  <si>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</si>
  <si>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</si>
  <si>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</si>
  <si>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</si>
  <si>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</si>
  <si>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</si>
  <si>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</si>
  <si>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</si>
  <si>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</si>
  <si>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</si>
  <si>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</si>
  <si>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</si>
  <si>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  Státní bezkupónové dluhopisy a ostatní cenné papíry přijímané centrální bankou k refinancování</t>
  </si>
  <si>
    <t>Vydané vládnímí institucemi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</si>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</sst>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3" xfId="1" applyFont="1" applyFill="1" applyBorder="1" applyAlignment="1">
      <alignment horizontal="left" vertical="center" indent="1"/>
    </xf>
    <xf numFmtId="0" fontId="18" fillId="0" borderId="34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35" xfId="1" applyNumberFormat="1" applyBorder="1" applyAlignment="1">
      <alignment horizontal="right" indent="1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 indent="1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3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8" xfId="1" applyNumberFormat="1" applyFont="1" applyFill="1" applyBorder="1" applyAlignment="1" applyProtection="1">
      <alignment horizontal="right" vertical="center" wrapText="1" indent="2"/>
      <protection locked="0"/>
    </xf>
    <xf numFmtId="0" fontId="18" fillId="0" borderId="33" xfId="1" applyFont="1" applyFill="1" applyBorder="1" applyAlignment="1" applyProtection="1">
      <alignment horizontal="center" vertical="center" wrapText="1"/>
    </xf>
    <xf numFmtId="3" fontId="4" fillId="0" borderId="3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6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5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19" xfId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9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0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2" xfId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CA9663-EDFE-4F39-804C-07712B783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F8C0DA-0AEE-4BD0-891C-4AEE8620A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5170AE-9C95-4BFF-9B35-9B53268BA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6971F6-0CF4-4A1C-9110-E1E45F255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EE1CA2-50E7-45F7-941A-ADEBDF4AC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EFA1EB-7E55-47AF-B532-11C526B48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70011E-E02A-4C04-81B2-36D7A36BF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781694-43A6-4D0A-B2C9-EB4D2D769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492A20-EB87-4BAA-B8D2-DE956DE56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7833D5-F3DE-41DD-920D-FE53B666B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848055-60C5-4B40-83C7-DB41118CB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E5A59CC-FBC1-4DE5-929A-4ECABCC29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3550" cy="367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6A29D-0EE4-470E-8B59-B0FFBFD0719E}">
  <sheetPr>
    <pageSetUpPr fitToPage="1"/>
  </sheetPr>
  <dimension ref="A1:F52"/>
  <sheetViews>
    <sheetView topLeftCell="A45" workbookViewId="0">
      <selection activeCell="E35" sqref="E3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06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5"/>
      <c r="F13" s="105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44227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972587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48320</v>
      </c>
      <c r="F23" s="62">
        <f>E23/E20*100</f>
        <v>4.968193076814722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48320</v>
      </c>
      <c r="F24" s="62">
        <f>E24/E20*100</f>
        <v>4.968193076814722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824957</v>
      </c>
      <c r="F26" s="62">
        <f>E26/E20*100</f>
        <v>84.820895200120916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489531</v>
      </c>
      <c r="F27" s="62">
        <f t="shared" ref="F27:F34" si="0">E27/$E$20*100</f>
        <v>50.332875105260513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335426</v>
      </c>
      <c r="F28" s="62">
        <f t="shared" si="0"/>
        <v>34.48802009486041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90807</v>
      </c>
      <c r="F29" s="62">
        <f t="shared" si="0"/>
        <v>9.3366454620512105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90807</v>
      </c>
      <c r="F31" s="62">
        <f t="shared" si="0"/>
        <v>9.3366454620512105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8503</v>
      </c>
      <c r="F33" s="69">
        <f t="shared" si="0"/>
        <v>0.87426626101315352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45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1244944</v>
      </c>
      <c r="D42" s="86">
        <v>5366716</v>
      </c>
      <c r="E42" s="85">
        <v>1275553</v>
      </c>
      <c r="F42" s="87">
        <v>5499354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44227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966225447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39A92-A871-42B5-9613-A8327A95AEAB}">
  <sheetPr>
    <pageSetUpPr fitToPage="1"/>
  </sheetPr>
  <dimension ref="A1:F52"/>
  <sheetViews>
    <sheetView topLeftCell="A42" workbookViewId="0">
      <selection activeCell="D15" sqref="D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4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3"/>
      <c r="F13" s="123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44500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940373</v>
      </c>
      <c r="F20" s="57">
        <f>+F23+F26+F33+F29+F21</f>
        <v>100.00000000000001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82745</v>
      </c>
      <c r="F23" s="62">
        <f>E23/E20*100</f>
        <v>8.7991679897232267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82745</v>
      </c>
      <c r="F24" s="62">
        <f>E24/E20*100</f>
        <v>8.7991679897232267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802050</v>
      </c>
      <c r="F26" s="62">
        <f>E26/E20*100</f>
        <v>85.290624039609824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449768</v>
      </c>
      <c r="F27" s="62">
        <f t="shared" ref="F27:F34" si="0">E27/$E$20*100</f>
        <v>47.828680746895117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352282</v>
      </c>
      <c r="F28" s="62">
        <f t="shared" si="0"/>
        <v>37.4619432927147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54946</v>
      </c>
      <c r="F29" s="62">
        <f t="shared" si="0"/>
        <v>5.8430005965717857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54946</v>
      </c>
      <c r="F31" s="62">
        <f t="shared" si="0"/>
        <v>5.8430005965717857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632</v>
      </c>
      <c r="F33" s="69">
        <f t="shared" si="0"/>
        <v>6.720737409517287E-2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54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5689443</v>
      </c>
      <c r="D42" s="86">
        <v>10098817</v>
      </c>
      <c r="E42" s="85">
        <v>5675700</v>
      </c>
      <c r="F42" s="87">
        <v>10080497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44500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934806731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51C3A-1281-4840-8055-8AA98598EB89}">
  <sheetPr>
    <pageSetUpPr fitToPage="1"/>
  </sheetPr>
  <dimension ref="A1:F52"/>
  <sheetViews>
    <sheetView topLeftCell="A45" workbookViewId="0">
      <selection activeCell="G5" sqref="G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6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5"/>
      <c r="F13" s="125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44530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888350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66373</v>
      </c>
      <c r="F23" s="62">
        <f>E23/E20*100</f>
        <v>7.4714920920808243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66373</v>
      </c>
      <c r="F24" s="62">
        <f>E24/E20*100</f>
        <v>7.4714920920808243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775906</v>
      </c>
      <c r="F26" s="62">
        <f>E26/E20*100</f>
        <v>87.34237631564136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441823</v>
      </c>
      <c r="F27" s="62">
        <f t="shared" ref="F27:F34" si="0">E27/$E$20*100</f>
        <v>49.735239488940167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334083</v>
      </c>
      <c r="F28" s="62">
        <f t="shared" si="0"/>
        <v>37.607136826701186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45359</v>
      </c>
      <c r="F29" s="62">
        <f t="shared" si="0"/>
        <v>5.1059830021950807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45359</v>
      </c>
      <c r="F31" s="62">
        <f t="shared" si="0"/>
        <v>5.1059830021950807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712</v>
      </c>
      <c r="F33" s="69">
        <f t="shared" si="0"/>
        <v>8.0148590082737656E-2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55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2722749</v>
      </c>
      <c r="D42" s="86">
        <v>56708997</v>
      </c>
      <c r="E42" s="85">
        <v>2692691</v>
      </c>
      <c r="F42" s="87">
        <v>56007453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44530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881991426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9FBE5-54C5-4301-90B1-FD09D17B9904}">
  <sheetPr>
    <pageSetUpPr fitToPage="1"/>
  </sheetPr>
  <dimension ref="A1:F52"/>
  <sheetViews>
    <sheetView tabSelected="1" workbookViewId="0">
      <selection activeCell="I5" sqref="I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7"/>
      <c r="F13" s="12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44561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885074</v>
      </c>
      <c r="F20" s="57">
        <f>+F23+F26+F33+F29+F21</f>
        <v>100</v>
      </c>
    </row>
    <row r="21" spans="1:6" ht="27" customHeight="1" x14ac:dyDescent="0.25">
      <c r="A21" s="139" t="s">
        <v>43</v>
      </c>
      <c r="B21" s="140"/>
      <c r="C21" s="141"/>
      <c r="D21" s="102">
        <v>2</v>
      </c>
      <c r="E21" s="103">
        <f>E22</f>
        <v>419493</v>
      </c>
      <c r="F21" s="104">
        <f>E21/E20*100</f>
        <v>47.396375896252742</v>
      </c>
    </row>
    <row r="22" spans="1:6" x14ac:dyDescent="0.25">
      <c r="A22" s="63" t="s">
        <v>44</v>
      </c>
      <c r="B22" s="64"/>
      <c r="C22" s="64"/>
      <c r="D22" s="102"/>
      <c r="E22" s="103">
        <v>419493</v>
      </c>
      <c r="F22" s="104">
        <f>E22/E20*100</f>
        <v>47.396375896252742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48790</v>
      </c>
      <c r="F23" s="62">
        <f>E23/E20*100</f>
        <v>5.5125334152850494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48790</v>
      </c>
      <c r="F24" s="62">
        <f>E24/E20*100</f>
        <v>5.5125334152850494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370010</v>
      </c>
      <c r="F26" s="62">
        <f>E26/E20*100</f>
        <v>41.805543943218311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65340</v>
      </c>
      <c r="F27" s="62">
        <f t="shared" ref="F27:F34" si="0">E27/$E$20*100</f>
        <v>7.3824335592278159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304670</v>
      </c>
      <c r="F28" s="62">
        <f t="shared" si="0"/>
        <v>34.42311038399049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44204</v>
      </c>
      <c r="F29" s="62">
        <f t="shared" si="0"/>
        <v>4.9943846503230231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44204</v>
      </c>
      <c r="F31" s="62">
        <f t="shared" si="0"/>
        <v>4.9943846503230231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2577</v>
      </c>
      <c r="F33" s="69">
        <f t="shared" si="0"/>
        <v>0.29116209492087669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56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15322112</v>
      </c>
      <c r="D42" s="86">
        <v>6146839</v>
      </c>
      <c r="E42" s="85">
        <v>15168164</v>
      </c>
      <c r="F42" s="87">
        <v>6084876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44561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882670894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5A6BE-DCB2-4B58-B720-94F74C9B91A4}">
  <sheetPr>
    <pageSetUpPr fitToPage="1"/>
  </sheetPr>
  <dimension ref="A1:F52"/>
  <sheetViews>
    <sheetView topLeftCell="A45" workbookViewId="0">
      <selection activeCell="G2" sqref="G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0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7"/>
      <c r="F13" s="10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44255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989740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43763</v>
      </c>
      <c r="F23" s="62">
        <f>E23/E20*100</f>
        <v>4.4216662961990023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43763</v>
      </c>
      <c r="F24" s="62">
        <f>E24/E20*100</f>
        <v>4.4216662961990023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850333</v>
      </c>
      <c r="F26" s="62">
        <f>E26/E20*100</f>
        <v>85.914785701295287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484447</v>
      </c>
      <c r="F27" s="62">
        <f t="shared" ref="F27:F34" si="0">E27/$E$20*100</f>
        <v>48.94689514417928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365886</v>
      </c>
      <c r="F28" s="62">
        <f t="shared" si="0"/>
        <v>36.967890557116014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90121</v>
      </c>
      <c r="F29" s="62">
        <f t="shared" si="0"/>
        <v>9.1055226625174299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90121</v>
      </c>
      <c r="F31" s="62">
        <f t="shared" si="0"/>
        <v>9.1055226625174299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5523</v>
      </c>
      <c r="F33" s="69">
        <f t="shared" si="0"/>
        <v>0.55802533998827974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46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4481065</v>
      </c>
      <c r="D42" s="86">
        <v>10141655</v>
      </c>
      <c r="E42" s="85">
        <v>4572510</v>
      </c>
      <c r="F42" s="87">
        <v>10355835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44255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953290134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FCA09-3BCD-4D36-88D5-16A3C27AF7F1}">
  <sheetPr>
    <pageSetUpPr fitToPage="1"/>
  </sheetPr>
  <dimension ref="A1:F52"/>
  <sheetViews>
    <sheetView workbookViewId="0">
      <selection activeCell="H5" sqref="H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0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09"/>
      <c r="F13" s="109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44286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958572</v>
      </c>
      <c r="F20" s="57">
        <f>+F23+F26+F33+F29+F21</f>
        <v>100.00000000000001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60926</v>
      </c>
      <c r="F23" s="62">
        <f>E23/E20*100</f>
        <v>6.3559127535542448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60926</v>
      </c>
      <c r="F24" s="62">
        <f>E24/E20*100</f>
        <v>6.3559127535542448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801241</v>
      </c>
      <c r="F26" s="62">
        <f>E26/E20*100</f>
        <v>83.586939739529214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465632</v>
      </c>
      <c r="F27" s="62">
        <f t="shared" ref="F27:F34" si="0">E27/$E$20*100</f>
        <v>48.575589522748416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335609</v>
      </c>
      <c r="F28" s="62">
        <f t="shared" si="0"/>
        <v>35.011350216780798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90642</v>
      </c>
      <c r="F29" s="62">
        <f t="shared" si="0"/>
        <v>9.4559407118088163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90642</v>
      </c>
      <c r="F31" s="62">
        <f t="shared" si="0"/>
        <v>9.4559407118088163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5763</v>
      </c>
      <c r="F33" s="69">
        <f t="shared" si="0"/>
        <v>0.60120679510772279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47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9040884</v>
      </c>
      <c r="D42" s="86">
        <v>6220707</v>
      </c>
      <c r="E42" s="85">
        <v>9162526</v>
      </c>
      <c r="F42" s="87">
        <v>6306471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44286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951066063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1EDFD-F562-4B3D-A981-D24C7D16F1FC}">
  <sheetPr>
    <pageSetUpPr fitToPage="1"/>
  </sheetPr>
  <dimension ref="A1:F52"/>
  <sheetViews>
    <sheetView workbookViewId="0">
      <selection activeCell="G12" sqref="G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2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1"/>
      <c r="F13" s="111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44316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958760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36545</v>
      </c>
      <c r="F23" s="62">
        <f>E23/E20*100</f>
        <v>3.8116942717677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36545</v>
      </c>
      <c r="F24" s="62">
        <f>E24/E20*100</f>
        <v>3.8116942717677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824973</v>
      </c>
      <c r="F26" s="62">
        <f>E26/E20*100</f>
        <v>86.045830030456003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488888</v>
      </c>
      <c r="F27" s="62">
        <f t="shared" ref="F27:F34" si="0">E27/$E$20*100</f>
        <v>50.991697609412157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336085</v>
      </c>
      <c r="F28" s="62">
        <f t="shared" si="0"/>
        <v>35.054132421043846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88829</v>
      </c>
      <c r="F29" s="62">
        <f t="shared" si="0"/>
        <v>9.2649881096416191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88829</v>
      </c>
      <c r="F31" s="62">
        <f t="shared" si="0"/>
        <v>9.2649881096416191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8413</v>
      </c>
      <c r="F33" s="69">
        <f t="shared" si="0"/>
        <v>0.87748758813467398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48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4733222</v>
      </c>
      <c r="D42" s="86">
        <v>5770078</v>
      </c>
      <c r="E42" s="85">
        <v>4786574</v>
      </c>
      <c r="F42" s="87">
        <v>5833882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44316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952437896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31DEB-F041-40A3-B4DF-F90FA2E5A150}">
  <sheetPr>
    <pageSetUpPr fitToPage="1"/>
  </sheetPr>
  <dimension ref="A1:F52"/>
  <sheetViews>
    <sheetView topLeftCell="A36" workbookViewId="0">
      <selection activeCell="J11" sqref="J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4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3"/>
      <c r="F13" s="113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44347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960203</v>
      </c>
      <c r="F20" s="57">
        <f>+F23+F26+F33+F29+F21</f>
        <v>100.00000000000001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41140</v>
      </c>
      <c r="F23" s="62">
        <f>E23/E20*100</f>
        <v>4.2845106711809899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41140</v>
      </c>
      <c r="F24" s="62">
        <f>E24/E20*100</f>
        <v>4.2845106711809899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820894</v>
      </c>
      <c r="F26" s="62">
        <f>E26/E20*100</f>
        <v>85.491713731367227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487363</v>
      </c>
      <c r="F27" s="62">
        <f t="shared" ref="F27:F34" si="0">E27/$E$20*100</f>
        <v>50.756246335410324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333531</v>
      </c>
      <c r="F28" s="62">
        <f t="shared" si="0"/>
        <v>34.735467395956896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87040</v>
      </c>
      <c r="F29" s="62">
        <f t="shared" si="0"/>
        <v>9.064749849771351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87040</v>
      </c>
      <c r="F31" s="62">
        <f t="shared" si="0"/>
        <v>9.064749849771351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11129</v>
      </c>
      <c r="F33" s="69">
        <f t="shared" si="0"/>
        <v>1.1590257476804384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49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9704578</v>
      </c>
      <c r="D42" s="86">
        <v>7105431</v>
      </c>
      <c r="E42" s="85">
        <v>9806942</v>
      </c>
      <c r="F42" s="87">
        <v>7185689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44347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953846602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74420-BA62-4AD7-88E7-DA66AEA390B5}">
  <sheetPr>
    <pageSetUpPr fitToPage="1"/>
  </sheetPr>
  <dimension ref="A1:F52"/>
  <sheetViews>
    <sheetView workbookViewId="0">
      <selection activeCell="E19" sqref="E1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6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5"/>
      <c r="F13" s="115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44377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964529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67200</v>
      </c>
      <c r="F23" s="62">
        <f>E23/E20*100</f>
        <v>6.9671311075146525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67200</v>
      </c>
      <c r="F24" s="62">
        <f>E24/E20*100</f>
        <v>6.9671311075146525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799122</v>
      </c>
      <c r="F26" s="62">
        <f>E26/E20*100</f>
        <v>82.851008108620888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485397</v>
      </c>
      <c r="F27" s="62">
        <f t="shared" ref="F27:F34" si="0">E27/$E$20*100</f>
        <v>50.324769913605508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313725</v>
      </c>
      <c r="F28" s="62">
        <f t="shared" si="0"/>
        <v>32.526238195015388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89279</v>
      </c>
      <c r="F29" s="62">
        <f t="shared" si="0"/>
        <v>9.2562276510089383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89279</v>
      </c>
      <c r="F31" s="62">
        <f t="shared" si="0"/>
        <v>9.2562276510089383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8928</v>
      </c>
      <c r="F33" s="69">
        <f t="shared" si="0"/>
        <v>0.92563313285551807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50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4723973</v>
      </c>
      <c r="D42" s="86">
        <v>5037735</v>
      </c>
      <c r="E42" s="85">
        <v>4780151</v>
      </c>
      <c r="F42" s="87">
        <v>5097452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44377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952348785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36408-7626-4637-8F53-0B61DCA07A95}">
  <sheetPr>
    <pageSetUpPr fitToPage="1"/>
  </sheetPr>
  <dimension ref="A1:F52"/>
  <sheetViews>
    <sheetView topLeftCell="A14" workbookViewId="0">
      <selection activeCell="D28" sqref="D2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18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7"/>
      <c r="F13" s="117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44408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969170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48989</v>
      </c>
      <c r="F23" s="62">
        <f>E23/E20*100</f>
        <v>5.0547375589421879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48989</v>
      </c>
      <c r="F24" s="62">
        <f>E24/E20*100</f>
        <v>5.0547375589421879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819843</v>
      </c>
      <c r="F26" s="62">
        <f>E26/E20*100</f>
        <v>84.59227999215824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485830</v>
      </c>
      <c r="F27" s="62">
        <f t="shared" ref="F27:F34" si="0">E27/$E$20*100</f>
        <v>50.128460435217761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334013</v>
      </c>
      <c r="F28" s="62">
        <f t="shared" si="0"/>
        <v>34.463819556940472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90295</v>
      </c>
      <c r="F29" s="62">
        <f t="shared" si="0"/>
        <v>9.3167349381429467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90295</v>
      </c>
      <c r="F31" s="62">
        <f t="shared" si="0"/>
        <v>9.3167349381429467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10043</v>
      </c>
      <c r="F33" s="69">
        <f t="shared" si="0"/>
        <v>1.0362475107566267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51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8628521</v>
      </c>
      <c r="D42" s="86">
        <v>6706606</v>
      </c>
      <c r="E42" s="85">
        <v>8728995.6699999999</v>
      </c>
      <c r="F42" s="87">
        <v>6790107.6799999997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v>44408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956823308.84000003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6FFCB-4666-4B51-B749-B005DD225AF6}">
  <sheetPr>
    <pageSetUpPr fitToPage="1"/>
  </sheetPr>
  <dimension ref="A1:F52"/>
  <sheetViews>
    <sheetView topLeftCell="A26"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0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19"/>
      <c r="F13" s="119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44439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965008</v>
      </c>
      <c r="F20" s="57">
        <f>+F23+F26+F33+F29+F21</f>
        <v>100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26375</v>
      </c>
      <c r="F23" s="62">
        <f>E23/E20*100</f>
        <v>2.7331379636230992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26375</v>
      </c>
      <c r="F24" s="62">
        <f>E24/E20*100</f>
        <v>2.7331379636230992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839186</v>
      </c>
      <c r="F26" s="62">
        <f>E26/E20*100</f>
        <v>86.961558867905765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506118</v>
      </c>
      <c r="F27" s="62">
        <f t="shared" ref="F27:F34" si="0">E27/$E$20*100</f>
        <v>52.447026345895573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333068</v>
      </c>
      <c r="F28" s="62">
        <f t="shared" si="0"/>
        <v>34.514532522010185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90265</v>
      </c>
      <c r="F29" s="62">
        <f t="shared" si="0"/>
        <v>9.3538084658365523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90265</v>
      </c>
      <c r="F31" s="62">
        <f t="shared" si="0"/>
        <v>9.3538084658365523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9182</v>
      </c>
      <c r="F33" s="69">
        <f t="shared" si="0"/>
        <v>0.95149470263458957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52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5878871</v>
      </c>
      <c r="D42" s="86">
        <v>7404783</v>
      </c>
      <c r="E42" s="85">
        <v>5935871</v>
      </c>
      <c r="F42" s="87">
        <v>7485985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44439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951898590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BF12F-B683-4EDF-8AE7-9930542C316E}">
  <sheetPr>
    <pageSetUpPr fitToPage="1"/>
  </sheetPr>
  <dimension ref="A1:F52"/>
  <sheetViews>
    <sheetView topLeftCell="A23" workbookViewId="0">
      <selection activeCell="E31" sqref="E3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5">
      <c r="A11" s="29"/>
      <c r="B11" s="29"/>
      <c r="C11" s="15"/>
      <c r="D11" s="15"/>
      <c r="E11" s="23"/>
      <c r="F11" s="24"/>
    </row>
    <row r="12" spans="1:6" ht="12.75" customHeight="1" x14ac:dyDescent="0.25">
      <c r="A12" s="8" t="s">
        <v>12</v>
      </c>
      <c r="B12" s="28" t="s">
        <v>13</v>
      </c>
      <c r="C12" s="122"/>
      <c r="D12" s="15"/>
      <c r="E12" s="137"/>
      <c r="F12" s="137"/>
    </row>
    <row r="13" spans="1:6" ht="10.5" customHeight="1" x14ac:dyDescent="0.25">
      <c r="A13" s="138"/>
      <c r="B13" s="138"/>
      <c r="C13" s="30"/>
      <c r="D13" s="15"/>
      <c r="E13" s="121"/>
      <c r="F13" s="121"/>
    </row>
    <row r="14" spans="1:6" ht="12.75" customHeight="1" x14ac:dyDescent="0.25">
      <c r="A14" s="138"/>
      <c r="B14" s="138"/>
      <c r="C14" s="31"/>
      <c r="D14" s="15"/>
      <c r="E14" s="32"/>
      <c r="F14" s="32"/>
    </row>
    <row r="15" spans="1:6" x14ac:dyDescent="0.25">
      <c r="A15" s="33"/>
      <c r="B15" s="34"/>
      <c r="C15" s="34"/>
      <c r="D15" s="34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6" ht="13.8" thickBot="1" x14ac:dyDescent="0.3">
      <c r="A17" s="39"/>
      <c r="B17" s="39"/>
      <c r="C17" s="39"/>
      <c r="D17" s="40"/>
      <c r="E17" s="40"/>
      <c r="F17" s="40"/>
    </row>
    <row r="18" spans="1:6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8" thickBot="1" x14ac:dyDescent="0.3">
      <c r="A19" s="47"/>
      <c r="B19" s="48"/>
      <c r="C19" s="49"/>
      <c r="D19" s="50"/>
      <c r="E19" s="51" t="s">
        <v>19</v>
      </c>
      <c r="F19" s="52">
        <v>44469</v>
      </c>
    </row>
    <row r="20" spans="1:6" x14ac:dyDescent="0.25">
      <c r="A20" s="53" t="s">
        <v>20</v>
      </c>
      <c r="B20" s="54"/>
      <c r="C20" s="54"/>
      <c r="D20" s="55">
        <v>1</v>
      </c>
      <c r="E20" s="56">
        <f>E23+E26+E33+E29+E21</f>
        <v>954224</v>
      </c>
      <c r="F20" s="57">
        <f>+F23+F26+F33+F29+F21</f>
        <v>99.999999999999986</v>
      </c>
    </row>
    <row r="21" spans="1:6" ht="27" hidden="1" customHeight="1" x14ac:dyDescent="0.25">
      <c r="A21" s="139" t="s">
        <v>43</v>
      </c>
      <c r="B21" s="140"/>
      <c r="C21" s="141"/>
      <c r="D21" s="102">
        <v>2</v>
      </c>
      <c r="E21" s="103">
        <f>E22</f>
        <v>0</v>
      </c>
      <c r="F21" s="104">
        <f>E21/E20*100</f>
        <v>0</v>
      </c>
    </row>
    <row r="22" spans="1:6" hidden="1" x14ac:dyDescent="0.25">
      <c r="A22" s="63" t="s">
        <v>44</v>
      </c>
      <c r="B22" s="64"/>
      <c r="C22" s="64"/>
      <c r="D22" s="102"/>
      <c r="E22" s="103">
        <v>0</v>
      </c>
      <c r="F22" s="104">
        <f>E22/E20*100</f>
        <v>0</v>
      </c>
    </row>
    <row r="23" spans="1:6" x14ac:dyDescent="0.25">
      <c r="A23" s="58" t="s">
        <v>21</v>
      </c>
      <c r="B23" s="59"/>
      <c r="C23" s="59"/>
      <c r="D23" s="60">
        <v>3</v>
      </c>
      <c r="E23" s="61">
        <f>E24+E25</f>
        <v>86333</v>
      </c>
      <c r="F23" s="62">
        <f>E23/E20*100</f>
        <v>9.0474563624473916</v>
      </c>
    </row>
    <row r="24" spans="1:6" x14ac:dyDescent="0.25">
      <c r="A24" s="63" t="s">
        <v>22</v>
      </c>
      <c r="B24" s="64"/>
      <c r="C24" s="64"/>
      <c r="D24" s="60">
        <v>4</v>
      </c>
      <c r="E24" s="61">
        <v>86333</v>
      </c>
      <c r="F24" s="62">
        <f>E24/E20*100</f>
        <v>9.0474563624473916</v>
      </c>
    </row>
    <row r="25" spans="1:6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5">
      <c r="A26" s="58" t="s">
        <v>24</v>
      </c>
      <c r="B26" s="64"/>
      <c r="C26" s="64"/>
      <c r="D26" s="60">
        <v>9</v>
      </c>
      <c r="E26" s="61">
        <f>E27+E28</f>
        <v>811734</v>
      </c>
      <c r="F26" s="62">
        <f>E26/E20*100</f>
        <v>85.067447475645125</v>
      </c>
    </row>
    <row r="27" spans="1:6" x14ac:dyDescent="0.25">
      <c r="A27" s="63" t="s">
        <v>25</v>
      </c>
      <c r="B27" s="64"/>
      <c r="C27" s="64"/>
      <c r="D27" s="60">
        <v>10</v>
      </c>
      <c r="E27" s="61">
        <v>459139</v>
      </c>
      <c r="F27" s="62">
        <f t="shared" ref="F27:F34" si="0">E27/$E$20*100</f>
        <v>48.116479987927363</v>
      </c>
    </row>
    <row r="28" spans="1:6" x14ac:dyDescent="0.25">
      <c r="A28" s="63" t="s">
        <v>26</v>
      </c>
      <c r="B28" s="64"/>
      <c r="C28" s="64"/>
      <c r="D28" s="60">
        <v>11</v>
      </c>
      <c r="E28" s="61">
        <v>352595</v>
      </c>
      <c r="F28" s="62">
        <f t="shared" si="0"/>
        <v>36.950967487717769</v>
      </c>
    </row>
    <row r="29" spans="1:6" x14ac:dyDescent="0.25">
      <c r="A29" s="58" t="s">
        <v>27</v>
      </c>
      <c r="B29" s="64"/>
      <c r="C29" s="64"/>
      <c r="D29" s="60">
        <v>12</v>
      </c>
      <c r="E29" s="61">
        <f>E30+E31+E32</f>
        <v>54985</v>
      </c>
      <c r="F29" s="62">
        <f t="shared" si="0"/>
        <v>5.7622738476500279</v>
      </c>
    </row>
    <row r="30" spans="1:6" hidden="1" x14ac:dyDescent="0.25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5">
      <c r="A31" s="63" t="s">
        <v>29</v>
      </c>
      <c r="B31" s="64"/>
      <c r="C31" s="64"/>
      <c r="D31" s="60">
        <v>14</v>
      </c>
      <c r="E31" s="61">
        <v>54985</v>
      </c>
      <c r="F31" s="62">
        <f t="shared" si="0"/>
        <v>5.7622738476500279</v>
      </c>
    </row>
    <row r="32" spans="1:6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8" thickBot="1" x14ac:dyDescent="0.3">
      <c r="A33" s="65" t="s">
        <v>31</v>
      </c>
      <c r="B33" s="66"/>
      <c r="C33" s="66"/>
      <c r="D33" s="67">
        <v>24</v>
      </c>
      <c r="E33" s="68">
        <v>1172</v>
      </c>
      <c r="F33" s="69">
        <f t="shared" si="0"/>
        <v>0.12282231425744898</v>
      </c>
    </row>
    <row r="34" spans="1:6" ht="12.75" hidden="1" customHeight="1" thickBot="1" x14ac:dyDescent="0.3">
      <c r="A34" s="97" t="s">
        <v>32</v>
      </c>
      <c r="B34" s="98"/>
      <c r="C34" s="98"/>
      <c r="D34" s="99">
        <v>24</v>
      </c>
      <c r="E34" s="100">
        <v>0</v>
      </c>
      <c r="F34" s="101">
        <f t="shared" si="0"/>
        <v>0</v>
      </c>
    </row>
    <row r="35" spans="1:6" x14ac:dyDescent="0.25">
      <c r="A35" s="70"/>
      <c r="B35" s="71"/>
      <c r="C35" s="71"/>
      <c r="D35" s="72"/>
      <c r="E35" s="73"/>
      <c r="F35" s="74"/>
    </row>
    <row r="36" spans="1:6" x14ac:dyDescent="0.25">
      <c r="A36" s="70"/>
      <c r="B36" s="71"/>
      <c r="C36" s="71"/>
      <c r="D36" s="72"/>
      <c r="E36" s="73"/>
      <c r="F36" s="74"/>
    </row>
    <row r="37" spans="1:6" ht="15.6" x14ac:dyDescent="0.25">
      <c r="A37" s="75" t="s">
        <v>33</v>
      </c>
      <c r="B37" s="76"/>
      <c r="C37" s="76"/>
      <c r="D37" s="76"/>
      <c r="E37" s="76"/>
      <c r="F37" s="76"/>
    </row>
    <row r="38" spans="1:6" ht="13.8" thickBot="1" x14ac:dyDescent="0.3">
      <c r="B38" s="77"/>
      <c r="C38" s="77"/>
      <c r="D38" s="78"/>
      <c r="E38" s="79"/>
      <c r="F38" s="80"/>
    </row>
    <row r="39" spans="1:6" ht="21" customHeight="1" x14ac:dyDescent="0.25">
      <c r="A39" s="142" t="s">
        <v>34</v>
      </c>
      <c r="B39" s="145" t="s">
        <v>16</v>
      </c>
      <c r="C39" s="147" t="s">
        <v>35</v>
      </c>
      <c r="D39" s="148"/>
      <c r="E39" s="147" t="s">
        <v>36</v>
      </c>
      <c r="F39" s="148"/>
    </row>
    <row r="40" spans="1:6" ht="19.5" customHeight="1" x14ac:dyDescent="0.25">
      <c r="A40" s="143"/>
      <c r="B40" s="146"/>
      <c r="C40" s="81" t="s">
        <v>37</v>
      </c>
      <c r="D40" s="82" t="s">
        <v>38</v>
      </c>
      <c r="E40" s="81" t="s">
        <v>37</v>
      </c>
      <c r="F40" s="82" t="s">
        <v>38</v>
      </c>
    </row>
    <row r="41" spans="1:6" ht="15" customHeight="1" thickBot="1" x14ac:dyDescent="0.3">
      <c r="A41" s="144"/>
      <c r="B41" s="132"/>
      <c r="C41" s="149" t="s">
        <v>53</v>
      </c>
      <c r="D41" s="149"/>
      <c r="E41" s="149"/>
      <c r="F41" s="150"/>
    </row>
    <row r="42" spans="1:6" ht="15" customHeight="1" x14ac:dyDescent="0.25">
      <c r="A42" s="83" t="s">
        <v>5</v>
      </c>
      <c r="B42" s="84">
        <v>1</v>
      </c>
      <c r="C42" s="85">
        <v>9095835</v>
      </c>
      <c r="D42" s="86">
        <v>4244522</v>
      </c>
      <c r="E42" s="85">
        <v>9154138</v>
      </c>
      <c r="F42" s="87">
        <v>4277440</v>
      </c>
    </row>
    <row r="43" spans="1:6" x14ac:dyDescent="0.25">
      <c r="A43" s="70"/>
      <c r="B43" s="77"/>
      <c r="C43" s="77"/>
      <c r="D43" s="78"/>
      <c r="E43" s="79"/>
      <c r="F43" s="80"/>
    </row>
    <row r="44" spans="1:6" x14ac:dyDescent="0.25">
      <c r="A44" s="70"/>
      <c r="B44" s="77"/>
      <c r="C44" s="77"/>
      <c r="D44" s="78"/>
      <c r="E44" s="79"/>
      <c r="F44" s="80"/>
    </row>
    <row r="45" spans="1:6" ht="15.6" x14ac:dyDescent="0.25">
      <c r="A45" s="75" t="s">
        <v>39</v>
      </c>
      <c r="B45" s="77"/>
      <c r="C45" s="77"/>
      <c r="D45" s="78"/>
      <c r="E45" s="79"/>
      <c r="F45" s="80"/>
    </row>
    <row r="46" spans="1:6" ht="13.8" thickBot="1" x14ac:dyDescent="0.3"/>
    <row r="47" spans="1:6" x14ac:dyDescent="0.25">
      <c r="A47" s="129" t="s">
        <v>34</v>
      </c>
      <c r="B47" s="131" t="s">
        <v>16</v>
      </c>
      <c r="C47" s="133" t="s">
        <v>40</v>
      </c>
      <c r="D47" s="134"/>
      <c r="E47" s="88"/>
      <c r="F47" s="88"/>
    </row>
    <row r="48" spans="1:6" ht="13.8" thickBot="1" x14ac:dyDescent="0.3">
      <c r="A48" s="130"/>
      <c r="B48" s="132"/>
      <c r="C48" s="89" t="s">
        <v>41</v>
      </c>
      <c r="D48" s="90">
        <f>F19</f>
        <v>44469</v>
      </c>
      <c r="E48" s="32"/>
      <c r="F48" s="88"/>
    </row>
    <row r="49" spans="1:6" ht="15" customHeight="1" x14ac:dyDescent="0.25">
      <c r="A49" s="91" t="str">
        <f>+A42</f>
        <v>CZ0008474376</v>
      </c>
      <c r="B49" s="55">
        <v>1</v>
      </c>
      <c r="C49" s="135">
        <v>950216316</v>
      </c>
      <c r="D49" s="136"/>
      <c r="E49" s="92"/>
      <c r="F49" s="92"/>
    </row>
    <row r="52" spans="1:6" ht="52.8" x14ac:dyDescent="0.3">
      <c r="A52" s="93" t="s">
        <v>42</v>
      </c>
      <c r="B52" s="94"/>
      <c r="C52" s="94"/>
      <c r="D52" s="95"/>
      <c r="E52" s="95"/>
      <c r="F52" s="96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21:C21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 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2022-01-07T08:41:53Z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2020-11-24T09:25:17Z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91f059eb-1118-4007-88d6-fe38445a6e93</vt:lpwstr>
  </property>
  <property fmtid="{D5CDD505-2E9C-101B-9397-08002B2CF9AE}" pid="8" name="MSIP_Label_2a6524ed-fb1a-49fd-bafe-15c5e5ffd047_ContentBits">
    <vt:lpwstr>0</vt:lpwstr>
  </property>
</Properties>
</file>