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0F5668CC-E405-4CA3-B403-DA2B639E5F87}" xr6:coauthVersionLast="45" xr6:coauthVersionMax="45" xr10:uidLastSave="{00000000-0000-0000-0000-000000000000}"/>
  <bookViews>
    <workbookView xWindow="-108" yWindow="-108" windowWidth="23256" windowHeight="12576" tabRatio="959" firstSheet="5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 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9" i="37" l="1"/>
  <c r="E29" i="37"/>
  <c r="E26" i="37"/>
  <c r="E23" i="37"/>
  <c r="F25" i="37" s="1"/>
  <c r="E21" i="37"/>
  <c r="E20" i="37" l="1"/>
  <c r="F21" i="37" s="1"/>
  <c r="A49" i="36"/>
  <c r="E29" i="36"/>
  <c r="E26" i="36"/>
  <c r="E23" i="36"/>
  <c r="F25" i="36" s="1"/>
  <c r="E21" i="36"/>
  <c r="F29" i="37" l="1"/>
  <c r="F34" i="37"/>
  <c r="F27" i="37"/>
  <c r="F26" i="37"/>
  <c r="F24" i="37"/>
  <c r="F33" i="37"/>
  <c r="F32" i="37"/>
  <c r="F31" i="37"/>
  <c r="F28" i="37"/>
  <c r="F22" i="37"/>
  <c r="F30" i="37"/>
  <c r="F23" i="37"/>
  <c r="E20" i="36"/>
  <c r="A49" i="35"/>
  <c r="E29" i="35"/>
  <c r="E26" i="35"/>
  <c r="E23" i="35"/>
  <c r="F25" i="35" s="1"/>
  <c r="E21" i="35"/>
  <c r="F20" i="37" l="1"/>
  <c r="F34" i="36"/>
  <c r="F32" i="36"/>
  <c r="F33" i="36"/>
  <c r="F31" i="36"/>
  <c r="F30" i="36"/>
  <c r="F24" i="36"/>
  <c r="F22" i="36"/>
  <c r="F28" i="36"/>
  <c r="F27" i="36"/>
  <c r="F26" i="36"/>
  <c r="F29" i="36"/>
  <c r="F23" i="36"/>
  <c r="F21" i="36"/>
  <c r="E20" i="35"/>
  <c r="F29" i="35" s="1"/>
  <c r="A49" i="34"/>
  <c r="E29" i="34"/>
  <c r="E26" i="34"/>
  <c r="E23" i="34"/>
  <c r="E21" i="34"/>
  <c r="F20" i="36" l="1"/>
  <c r="F23" i="35"/>
  <c r="F34" i="35"/>
  <c r="F27" i="35"/>
  <c r="F24" i="35"/>
  <c r="F33" i="35"/>
  <c r="F28" i="35"/>
  <c r="F22" i="35"/>
  <c r="F32" i="35"/>
  <c r="F31" i="35"/>
  <c r="F30" i="35"/>
  <c r="F21" i="35"/>
  <c r="F26" i="35"/>
  <c r="E20" i="34"/>
  <c r="F33" i="34" s="1"/>
  <c r="F25" i="34"/>
  <c r="A49" i="33"/>
  <c r="E29" i="33"/>
  <c r="E26" i="33"/>
  <c r="E23" i="33"/>
  <c r="F25" i="33" s="1"/>
  <c r="E21" i="33"/>
  <c r="F20" i="35" l="1"/>
  <c r="F27" i="34"/>
  <c r="F24" i="34"/>
  <c r="F32" i="34"/>
  <c r="F30" i="34"/>
  <c r="F26" i="34"/>
  <c r="F28" i="34"/>
  <c r="F34" i="34"/>
  <c r="F21" i="34"/>
  <c r="F31" i="34"/>
  <c r="F29" i="34"/>
  <c r="F22" i="34"/>
  <c r="F23" i="34"/>
  <c r="E20" i="33"/>
  <c r="A49" i="32"/>
  <c r="E29" i="32"/>
  <c r="E26" i="32"/>
  <c r="E23" i="32"/>
  <c r="F25" i="32" s="1"/>
  <c r="E21" i="32"/>
  <c r="F20" i="34" l="1"/>
  <c r="F34" i="33"/>
  <c r="F27" i="33"/>
  <c r="F22" i="33"/>
  <c r="F33" i="33"/>
  <c r="F32" i="33"/>
  <c r="F28" i="33"/>
  <c r="F31" i="33"/>
  <c r="F30" i="33"/>
  <c r="F24" i="33"/>
  <c r="F23" i="33"/>
  <c r="F29" i="33"/>
  <c r="F21" i="33"/>
  <c r="F26" i="33"/>
  <c r="E20" i="32"/>
  <c r="A49" i="31"/>
  <c r="E29" i="31"/>
  <c r="E26" i="31"/>
  <c r="E23" i="31"/>
  <c r="F25" i="31" s="1"/>
  <c r="E21" i="31"/>
  <c r="F20" i="33" l="1"/>
  <c r="F34" i="32"/>
  <c r="F33" i="32"/>
  <c r="F32" i="32"/>
  <c r="F28" i="32"/>
  <c r="F22" i="32"/>
  <c r="F27" i="32"/>
  <c r="F31" i="32"/>
  <c r="F30" i="32"/>
  <c r="F24" i="32"/>
  <c r="F21" i="32"/>
  <c r="F23" i="32"/>
  <c r="F26" i="32"/>
  <c r="F29" i="32"/>
  <c r="E20" i="31"/>
  <c r="F29" i="31" s="1"/>
  <c r="A49" i="30"/>
  <c r="E29" i="30"/>
  <c r="E26" i="30"/>
  <c r="E23" i="30"/>
  <c r="F25" i="30" s="1"/>
  <c r="E21" i="30"/>
  <c r="F20" i="32" l="1"/>
  <c r="F21" i="31"/>
  <c r="F23" i="31"/>
  <c r="F31" i="31"/>
  <c r="F28" i="31"/>
  <c r="F22" i="31"/>
  <c r="F34" i="31"/>
  <c r="F30" i="31"/>
  <c r="F27" i="31"/>
  <c r="F24" i="31"/>
  <c r="F33" i="31"/>
  <c r="F32" i="31"/>
  <c r="F26" i="31"/>
  <c r="E20" i="30"/>
  <c r="F29" i="30" s="1"/>
  <c r="A49" i="29"/>
  <c r="E29" i="29"/>
  <c r="E26" i="29"/>
  <c r="E23" i="29"/>
  <c r="F25" i="29" s="1"/>
  <c r="E21" i="29"/>
  <c r="F20" i="31" l="1"/>
  <c r="F23" i="30"/>
  <c r="F21" i="30"/>
  <c r="F31" i="30"/>
  <c r="F28" i="30"/>
  <c r="F22" i="30"/>
  <c r="F32" i="30"/>
  <c r="F34" i="30"/>
  <c r="F30" i="30"/>
  <c r="F27" i="30"/>
  <c r="F24" i="30"/>
  <c r="F33" i="30"/>
  <c r="F26" i="30"/>
  <c r="E20" i="29"/>
  <c r="F34" i="29" s="1"/>
  <c r="F21" i="29"/>
  <c r="A49" i="28"/>
  <c r="E29" i="28"/>
  <c r="E26" i="28"/>
  <c r="E23" i="28"/>
  <c r="E21" i="28"/>
  <c r="F20" i="30" l="1"/>
  <c r="F30" i="29"/>
  <c r="F23" i="29"/>
  <c r="F33" i="29"/>
  <c r="F32" i="29"/>
  <c r="F22" i="29"/>
  <c r="F27" i="29"/>
  <c r="F31" i="29"/>
  <c r="F26" i="29"/>
  <c r="F24" i="29"/>
  <c r="F28" i="29"/>
  <c r="F29" i="29"/>
  <c r="E20" i="28"/>
  <c r="F34" i="28" s="1"/>
  <c r="F25" i="28"/>
  <c r="F29" i="28"/>
  <c r="F23" i="28"/>
  <c r="F27" i="28"/>
  <c r="F30" i="28"/>
  <c r="A49" i="27"/>
  <c r="E29" i="27"/>
  <c r="E26" i="27"/>
  <c r="E23" i="27"/>
  <c r="E21" i="27"/>
  <c r="F28" i="28" l="1"/>
  <c r="F22" i="28"/>
  <c r="F20" i="29"/>
  <c r="F24" i="28"/>
  <c r="F32" i="28"/>
  <c r="F26" i="28"/>
  <c r="F33" i="28"/>
  <c r="F20" i="28" s="1"/>
  <c r="F31" i="28"/>
  <c r="F21" i="28"/>
  <c r="F25" i="27"/>
  <c r="E20" i="27"/>
  <c r="F22" i="27" s="1"/>
  <c r="E21" i="26"/>
  <c r="F30" i="27" l="1"/>
  <c r="F32" i="27"/>
  <c r="F27" i="27"/>
  <c r="F31" i="27"/>
  <c r="F24" i="27"/>
  <c r="F29" i="27"/>
  <c r="F28" i="27"/>
  <c r="F26" i="27"/>
  <c r="F33" i="27"/>
  <c r="F34" i="27"/>
  <c r="F21" i="27"/>
  <c r="F23" i="27"/>
  <c r="A49" i="26"/>
  <c r="E29" i="26"/>
  <c r="E26" i="26"/>
  <c r="E23" i="26"/>
  <c r="F25" i="26" s="1"/>
  <c r="F20" i="27" l="1"/>
  <c r="E20" i="26"/>
  <c r="F34" i="26" s="1"/>
  <c r="F21" i="26" l="1"/>
  <c r="F22" i="26"/>
  <c r="F24" i="26"/>
  <c r="F23" i="26"/>
  <c r="F30" i="26"/>
  <c r="F26" i="26"/>
  <c r="F29" i="26"/>
  <c r="F32" i="26"/>
  <c r="F27" i="26"/>
  <c r="F31" i="26"/>
  <c r="F33" i="26"/>
  <c r="F28" i="26"/>
  <c r="F20" i="26" l="1"/>
</calcChain>
</file>

<file path=xl/sharedStrings.xml><?xml version="1.0" encoding="utf-8"?>
<sst xmlns="http://schemas.openxmlformats.org/spreadsheetml/2006/main" count="624" uniqueCount="57">
  <si>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</si>
  <si>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</si>
  <si>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</si>
  <si>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trendů</t>
  </si>
  <si>
    <t>ISIN</t>
  </si>
  <si>
    <t>CZ0008474376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</si>
  <si>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</si>
  <si>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</si>
  <si>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</si>
  <si>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</si>
  <si>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</si>
  <si>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</si>
  <si>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</si>
  <si>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</si>
  <si>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</si>
  <si>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</si>
  <si>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</si>
  <si>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</si>
  <si>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</si>
  <si>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</si>
  <si>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</si>
  <si>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</si>
  <si>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</si>
  <si>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</si>
  <si>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</si>
  <si>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</si>
  <si>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</si>
  <si>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</si>
  <si>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</si>
  <si>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</si>
  <si>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</si>
  <si>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</si>
  <si>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</si>
  <si>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</si>
  <si>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</si>
  <si>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</si>
  <si>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</si>
  <si>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</si>
  <si>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</si>
  <si>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</si>
  <si>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</si>
  <si>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</si>
  <si>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</si>
  <si>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  Státní bezkupónové dluhopisy a ostatní cenné papíry přijímané centrální bankou k refinancování</t>
  </si>
  <si>
    <t>Vydané vládnímí institucemi</t>
  </si>
  <si>
    <t>za období 1.1. - 31.1.2020</t>
  </si>
  <si>
    <t>za období 1.2. - 29.2.2020</t>
  </si>
  <si>
    <t>za období 1.3. - 31.3.2020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</si>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</sst>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3" xfId="1" applyFont="1" applyFill="1" applyBorder="1" applyAlignment="1">
      <alignment horizontal="left" vertical="center" indent="1"/>
    </xf>
    <xf numFmtId="0" fontId="18" fillId="0" borderId="34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35" xfId="1" applyNumberFormat="1" applyBorder="1" applyAlignment="1">
      <alignment horizontal="right" indent="1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 indent="1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3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8" fillId="0" borderId="33" xfId="1" applyFont="1" applyFill="1" applyBorder="1" applyAlignment="1" applyProtection="1">
      <alignment horizontal="center" vertical="center" wrapText="1"/>
    </xf>
    <xf numFmtId="3" fontId="4" fillId="0" borderId="3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5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9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0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2" xfId="1" applyFont="1" applyBorder="1" applyAlignment="1">
      <alignment horizontal="center"/>
    </xf>
    <xf numFmtId="0" fontId="1" fillId="0" borderId="19" xfId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41" xfId="0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F72B58-D58B-4E4C-BD24-6D5A1AC3F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F937C5-DD52-479F-BA12-1FB1A62BD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CA9663-EDFE-4F39-804C-07712B783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2"/>
  <sheetViews>
    <sheetView topLeftCell="A10" workbookViewId="0">
      <selection activeCell="J17" sqref="J1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03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2"/>
      <c r="F13" s="102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43861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1076327</v>
      </c>
      <c r="F20" s="57">
        <f>+F23+F26+F33+F29+F21</f>
        <v>100</v>
      </c>
    </row>
    <row r="21" spans="1:6" ht="27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99812</v>
      </c>
      <c r="F23" s="62">
        <f>E23/E20*100</f>
        <v>9.2733899642023285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99812</v>
      </c>
      <c r="F24" s="62">
        <f>E24/E20*100</f>
        <v>9.2733899642023285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900618</v>
      </c>
      <c r="F26" s="62">
        <f>E26/E20*100</f>
        <v>83.675128469322061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534307</v>
      </c>
      <c r="F27" s="62">
        <f t="shared" ref="F27:F34" si="0">E27/$E$20*100</f>
        <v>49.641698108474472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366311</v>
      </c>
      <c r="F28" s="62">
        <f t="shared" si="0"/>
        <v>34.033430360847589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67801</v>
      </c>
      <c r="F29" s="62">
        <f t="shared" si="0"/>
        <v>6.2992938019765372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67801</v>
      </c>
      <c r="F31" s="62">
        <f t="shared" si="0"/>
        <v>6.2992938019765372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8096</v>
      </c>
      <c r="F33" s="69">
        <f t="shared" si="0"/>
        <v>0.75218776449907876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45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4208582</v>
      </c>
      <c r="D42" s="86">
        <v>10910009</v>
      </c>
      <c r="E42" s="85">
        <v>4219980.5599999996</v>
      </c>
      <c r="F42" s="87">
        <v>10935830.85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43861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1070100402.49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39:A41"/>
    <mergeCell ref="B39:B41"/>
    <mergeCell ref="C39:D39"/>
    <mergeCell ref="E39:F39"/>
    <mergeCell ref="C41:F41"/>
    <mergeCell ref="A21:C2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41C2E-8F1F-4749-88B4-95575998C9CC}">
  <sheetPr>
    <pageSetUpPr fitToPage="1"/>
  </sheetPr>
  <dimension ref="A1:F52"/>
  <sheetViews>
    <sheetView topLeftCell="A29" workbookViewId="0">
      <selection activeCell="G13" sqref="G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4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3"/>
      <c r="F13" s="123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44135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941819</v>
      </c>
      <c r="F20" s="57">
        <f>+F23+F26+F33+F29+F21</f>
        <v>100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79375</v>
      </c>
      <c r="F23" s="62">
        <f>E23/E20*100</f>
        <v>8.4278401688647175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79375</v>
      </c>
      <c r="F24" s="62">
        <f>E24/E20*100</f>
        <v>8.4278401688647175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774763</v>
      </c>
      <c r="F26" s="62">
        <f>E26/E20*100</f>
        <v>82.26240923149777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439169</v>
      </c>
      <c r="F27" s="62">
        <f t="shared" ref="F27:F34" si="0">E27/$E$20*100</f>
        <v>46.629872618836529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335594</v>
      </c>
      <c r="F28" s="62">
        <f t="shared" si="0"/>
        <v>35.632536612661241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87431</v>
      </c>
      <c r="F29" s="62">
        <f t="shared" si="0"/>
        <v>9.2832062211528967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87431</v>
      </c>
      <c r="F31" s="62">
        <f t="shared" si="0"/>
        <v>9.2832062211528967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250</v>
      </c>
      <c r="F33" s="69">
        <f t="shared" si="0"/>
        <v>2.6544378484613287E-2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54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4264826</v>
      </c>
      <c r="D42" s="86">
        <v>9775430</v>
      </c>
      <c r="E42" s="85">
        <v>4388870</v>
      </c>
      <c r="F42" s="87">
        <v>10061815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44135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934457850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E8F33-9D86-49AA-BFBE-90BABFF5DFE9}">
  <sheetPr>
    <pageSetUpPr fitToPage="1"/>
  </sheetPr>
  <dimension ref="A1:F52"/>
  <sheetViews>
    <sheetView workbookViewId="0">
      <selection activeCell="F35" sqref="F3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6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5"/>
      <c r="F13" s="125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44165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1026601</v>
      </c>
      <c r="F20" s="57">
        <f>+F23+F26+F33+F29+F21</f>
        <v>100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98493</v>
      </c>
      <c r="F23" s="62">
        <f>E23/E20*100</f>
        <v>9.5940876737895255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98493</v>
      </c>
      <c r="F24" s="62">
        <f>E24/E20*100</f>
        <v>9.5940876737895255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830698</v>
      </c>
      <c r="F26" s="62">
        <f>E26/E20*100</f>
        <v>80.917318412898481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494590</v>
      </c>
      <c r="F27" s="62">
        <f t="shared" ref="F27:F34" si="0">E27/$E$20*100</f>
        <v>48.177432127964032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336108</v>
      </c>
      <c r="F28" s="62">
        <f t="shared" si="0"/>
        <v>32.739886284934464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92297</v>
      </c>
      <c r="F29" s="62">
        <f t="shared" si="0"/>
        <v>8.9905425769115759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92297</v>
      </c>
      <c r="F31" s="62">
        <f t="shared" si="0"/>
        <v>8.9905425769115759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5113</v>
      </c>
      <c r="F33" s="69">
        <f t="shared" si="0"/>
        <v>0.4980513364004126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55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80788810</v>
      </c>
      <c r="D42" s="86">
        <v>20746103</v>
      </c>
      <c r="E42" s="85">
        <v>82881966</v>
      </c>
      <c r="F42" s="87">
        <v>21289298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44165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993302550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6A29D-0EE4-470E-8B59-B0FFBFD0719E}">
  <sheetPr>
    <pageSetUpPr fitToPage="1"/>
  </sheetPr>
  <dimension ref="A1:F52"/>
  <sheetViews>
    <sheetView tabSelected="1" workbookViewId="0">
      <selection activeCell="H18" sqref="H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7"/>
      <c r="F13" s="12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44196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978892</v>
      </c>
      <c r="F20" s="57">
        <f>+F23+F26+F33+F29+F21</f>
        <v>100</v>
      </c>
    </row>
    <row r="21" spans="1:6" ht="27" customHeight="1" x14ac:dyDescent="0.25">
      <c r="A21" s="148" t="s">
        <v>43</v>
      </c>
      <c r="B21" s="149"/>
      <c r="C21" s="150"/>
      <c r="D21" s="104">
        <v>2</v>
      </c>
      <c r="E21" s="105">
        <f>E22</f>
        <v>454671</v>
      </c>
      <c r="F21" s="106">
        <f>E21/E20*100</f>
        <v>46.447514128218437</v>
      </c>
    </row>
    <row r="22" spans="1:6" x14ac:dyDescent="0.25">
      <c r="A22" s="63" t="s">
        <v>44</v>
      </c>
      <c r="B22" s="64"/>
      <c r="C22" s="64"/>
      <c r="D22" s="104"/>
      <c r="E22" s="105">
        <v>454671</v>
      </c>
      <c r="F22" s="106">
        <f>E22/E20*100</f>
        <v>46.447514128218437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55139</v>
      </c>
      <c r="F23" s="62">
        <f>E23/E20*100</f>
        <v>5.6327970807811285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55139</v>
      </c>
      <c r="F24" s="62">
        <f>E24/E20*100</f>
        <v>5.6327970807811285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372586</v>
      </c>
      <c r="F26" s="62">
        <f>E26/E20*100</f>
        <v>38.062012969765817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36304</v>
      </c>
      <c r="F27" s="62">
        <f t="shared" ref="F27:F34" si="0">E27/$E$20*100</f>
        <v>3.7086828781928953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336282</v>
      </c>
      <c r="F28" s="62">
        <f t="shared" si="0"/>
        <v>34.353330091572921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91722</v>
      </c>
      <c r="F29" s="62">
        <f t="shared" si="0"/>
        <v>9.3699815710006824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91722</v>
      </c>
      <c r="F31" s="62">
        <f t="shared" si="0"/>
        <v>9.3699815710006824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4774</v>
      </c>
      <c r="F33" s="69">
        <f t="shared" si="0"/>
        <v>0.48769425023393798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56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2058086</v>
      </c>
      <c r="D42" s="86">
        <v>22604874</v>
      </c>
      <c r="E42" s="85">
        <v>2109736</v>
      </c>
      <c r="F42" s="87">
        <v>23172896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44196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972401842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2"/>
  <sheetViews>
    <sheetView topLeftCell="A5" workbookViewId="0">
      <selection activeCell="H43" sqref="H4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0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7"/>
      <c r="F13" s="10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43890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1096950</v>
      </c>
      <c r="F20" s="57">
        <f>+F23+F26+F33+F29+F21</f>
        <v>100</v>
      </c>
    </row>
    <row r="21" spans="1:6" ht="27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79443</v>
      </c>
      <c r="F23" s="62">
        <f>E23/E20*100</f>
        <v>7.2421714754546702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29383</v>
      </c>
      <c r="F24" s="62">
        <f>E24/E20*100</f>
        <v>2.6786088700487718</v>
      </c>
    </row>
    <row r="25" spans="1:6" x14ac:dyDescent="0.25">
      <c r="A25" s="63" t="s">
        <v>23</v>
      </c>
      <c r="B25" s="64"/>
      <c r="C25" s="64"/>
      <c r="D25" s="60">
        <v>5</v>
      </c>
      <c r="E25" s="61">
        <v>50060</v>
      </c>
      <c r="F25" s="62">
        <f>E25/E23*100</f>
        <v>63.013733116825897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908494</v>
      </c>
      <c r="F26" s="62">
        <f>E26/E20*100</f>
        <v>82.820000911618578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541284</v>
      </c>
      <c r="F27" s="62">
        <f t="shared" ref="F27:F34" si="0">E27/$E$20*100</f>
        <v>49.344455079994532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367210</v>
      </c>
      <c r="F28" s="62">
        <f t="shared" si="0"/>
        <v>33.475545831624046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101849</v>
      </c>
      <c r="F29" s="62">
        <f t="shared" si="0"/>
        <v>9.2847440630840055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101849</v>
      </c>
      <c r="F31" s="62">
        <f t="shared" si="0"/>
        <v>9.2847440630840055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7164</v>
      </c>
      <c r="F33" s="69">
        <f t="shared" si="0"/>
        <v>0.65308354984274575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46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2631199</v>
      </c>
      <c r="D42" s="86">
        <v>12077490</v>
      </c>
      <c r="E42" s="85">
        <v>2650924.8199999998</v>
      </c>
      <c r="F42" s="87">
        <v>12162653.939999999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43889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1067350241.22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2"/>
  <sheetViews>
    <sheetView topLeftCell="A42"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0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9"/>
      <c r="F13" s="109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43921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921982</v>
      </c>
      <c r="F20" s="57">
        <f>+F23+F26+F33+F29+F21</f>
        <v>100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33998</v>
      </c>
      <c r="F23" s="62">
        <f>E23/E20*100</f>
        <v>3.6874906451535931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17098</v>
      </c>
      <c r="F24" s="62">
        <f>E24/E20*100</f>
        <v>1.8544830593221995</v>
      </c>
    </row>
    <row r="25" spans="1:6" x14ac:dyDescent="0.25">
      <c r="A25" s="63" t="s">
        <v>23</v>
      </c>
      <c r="B25" s="64"/>
      <c r="C25" s="64"/>
      <c r="D25" s="60">
        <v>5</v>
      </c>
      <c r="E25" s="61">
        <v>16900</v>
      </c>
      <c r="F25" s="62">
        <f>E25/E23*100</f>
        <v>49.708806400376496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808012</v>
      </c>
      <c r="F26" s="62">
        <f>E26/E20*100</f>
        <v>87.638587304307464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461555</v>
      </c>
      <c r="F27" s="62">
        <f t="shared" ref="F27:F34" si="0">E27/$E$20*100</f>
        <v>50.061172560852597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346457</v>
      </c>
      <c r="F28" s="62">
        <f t="shared" si="0"/>
        <v>37.57741474345486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78994</v>
      </c>
      <c r="F29" s="62">
        <f t="shared" si="0"/>
        <v>8.567846226932847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78994</v>
      </c>
      <c r="F31" s="62">
        <f t="shared" si="0"/>
        <v>8.567846226932847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978</v>
      </c>
      <c r="F33" s="69">
        <f t="shared" si="0"/>
        <v>0.10607582360610077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47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1681834</v>
      </c>
      <c r="D42" s="86">
        <v>148567937</v>
      </c>
      <c r="E42" s="85">
        <v>1711638</v>
      </c>
      <c r="F42" s="87">
        <v>150166700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43921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909444325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2"/>
  <sheetViews>
    <sheetView topLeftCell="A4"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2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1"/>
      <c r="F13" s="111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43951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918139</v>
      </c>
      <c r="F20" s="57">
        <f>+F23+F26+F33+F29+F21</f>
        <v>100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43706</v>
      </c>
      <c r="F23" s="62">
        <f>E23/E20*100</f>
        <v>4.7602813953007121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31906</v>
      </c>
      <c r="F24" s="62">
        <f>E24/E20*100</f>
        <v>3.4750729464710681</v>
      </c>
    </row>
    <row r="25" spans="1:6" x14ac:dyDescent="0.25">
      <c r="A25" s="63" t="s">
        <v>23</v>
      </c>
      <c r="B25" s="64"/>
      <c r="C25" s="64"/>
      <c r="D25" s="60">
        <v>5</v>
      </c>
      <c r="E25" s="61">
        <v>11800</v>
      </c>
      <c r="F25" s="62">
        <f>E25/E23*100</f>
        <v>26.998581430467212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789463</v>
      </c>
      <c r="F26" s="62">
        <f>E26/E20*100</f>
        <v>85.985128613423456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442976</v>
      </c>
      <c r="F27" s="62">
        <f t="shared" ref="F27:F34" si="0">E27/$E$20*100</f>
        <v>48.247160832945774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346487</v>
      </c>
      <c r="F28" s="62">
        <f t="shared" si="0"/>
        <v>37.737967780477682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84312</v>
      </c>
      <c r="F29" s="62">
        <f t="shared" si="0"/>
        <v>9.1829232828580416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84312</v>
      </c>
      <c r="F31" s="62">
        <f t="shared" si="0"/>
        <v>9.1829232828580416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658</v>
      </c>
      <c r="F33" s="69">
        <f t="shared" si="0"/>
        <v>7.1666708417788591E-2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48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108191</v>
      </c>
      <c r="D42" s="86">
        <v>7711724</v>
      </c>
      <c r="E42" s="85">
        <v>108941</v>
      </c>
      <c r="F42" s="87">
        <v>7758373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43951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908075924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52"/>
  <sheetViews>
    <sheetView workbookViewId="0">
      <selection activeCell="D12" sqref="D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4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3"/>
      <c r="F13" s="113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43982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934865</v>
      </c>
      <c r="F20" s="57">
        <f>+F23+F26+F33+F29+F21</f>
        <v>100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47584</v>
      </c>
      <c r="F23" s="62">
        <f>E23/E20*100</f>
        <v>5.0899327710418083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35784</v>
      </c>
      <c r="F24" s="62">
        <f>E24/E20*100</f>
        <v>3.8277184406304654</v>
      </c>
    </row>
    <row r="25" spans="1:6" x14ac:dyDescent="0.25">
      <c r="A25" s="63" t="s">
        <v>23</v>
      </c>
      <c r="B25" s="64"/>
      <c r="C25" s="64"/>
      <c r="D25" s="60">
        <v>5</v>
      </c>
      <c r="E25" s="61">
        <v>11800</v>
      </c>
      <c r="F25" s="62">
        <f>E25/E23*100</f>
        <v>24.798251513113652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802703</v>
      </c>
      <c r="F26" s="62">
        <f>E26/E20*100</f>
        <v>85.862985564760692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457276</v>
      </c>
      <c r="F27" s="62">
        <f t="shared" ref="F27:F34" si="0">E27/$E$20*100</f>
        <v>48.913586453659086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345427</v>
      </c>
      <c r="F28" s="62">
        <f t="shared" si="0"/>
        <v>36.949399111101606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83797</v>
      </c>
      <c r="F29" s="62">
        <f t="shared" si="0"/>
        <v>8.9635401902948555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83797</v>
      </c>
      <c r="F31" s="62">
        <f t="shared" si="0"/>
        <v>8.9635401902948555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781</v>
      </c>
      <c r="F33" s="69">
        <f t="shared" si="0"/>
        <v>8.3541473902649044E-2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49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12990536</v>
      </c>
      <c r="D42" s="86">
        <v>4174061</v>
      </c>
      <c r="E42" s="85">
        <v>13204809</v>
      </c>
      <c r="F42" s="87">
        <v>4248565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43982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930162370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52"/>
  <sheetViews>
    <sheetView topLeftCell="A26" workbookViewId="0">
      <selection activeCell="H25" sqref="H2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6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5"/>
      <c r="F13" s="115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44012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938808</v>
      </c>
      <c r="F20" s="57">
        <f>+F23+F26+F33+F29+F21</f>
        <v>100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50148</v>
      </c>
      <c r="F23" s="62">
        <f>E23/E20*100</f>
        <v>5.3416673057749833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44048</v>
      </c>
      <c r="F24" s="62">
        <f>E24/E20*100</f>
        <v>4.6919071844296178</v>
      </c>
    </row>
    <row r="25" spans="1:6" x14ac:dyDescent="0.25">
      <c r="A25" s="63" t="s">
        <v>23</v>
      </c>
      <c r="B25" s="64"/>
      <c r="C25" s="64"/>
      <c r="D25" s="60">
        <v>5</v>
      </c>
      <c r="E25" s="61">
        <v>6100</v>
      </c>
      <c r="F25" s="62">
        <f>E25/E23*100</f>
        <v>12.163994576054877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802800</v>
      </c>
      <c r="F26" s="62">
        <f>E26/E20*100</f>
        <v>85.512692691157298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456140</v>
      </c>
      <c r="F27" s="62">
        <f t="shared" ref="F27:F34" si="0">E27/$E$20*100</f>
        <v>48.587144549258213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346660</v>
      </c>
      <c r="F28" s="62">
        <f t="shared" si="0"/>
        <v>36.925548141899093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84170</v>
      </c>
      <c r="F29" s="62">
        <f t="shared" si="0"/>
        <v>8.9656244940392504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84170</v>
      </c>
      <c r="F31" s="62">
        <f t="shared" si="0"/>
        <v>8.9656244940392504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1690</v>
      </c>
      <c r="F33" s="69">
        <f t="shared" si="0"/>
        <v>0.18001550902847016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50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9912905</v>
      </c>
      <c r="D42" s="86">
        <v>6781373</v>
      </c>
      <c r="E42" s="85">
        <v>10165628</v>
      </c>
      <c r="F42" s="87">
        <v>6954789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44012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934813388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2"/>
  <sheetViews>
    <sheetView topLeftCell="A23" workbookViewId="0">
      <selection activeCell="H5" sqref="H4:H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7"/>
      <c r="F13" s="11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44043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978421</v>
      </c>
      <c r="F20" s="57">
        <f>+F23+F26+F33+F29+F21</f>
        <v>100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105604</v>
      </c>
      <c r="F23" s="62">
        <f>E23/E20*100</f>
        <v>10.793308810828876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100604</v>
      </c>
      <c r="F24" s="62">
        <f>E24/E20*100</f>
        <v>10.282281349235145</v>
      </c>
    </row>
    <row r="25" spans="1:6" x14ac:dyDescent="0.25">
      <c r="A25" s="63" t="s">
        <v>23</v>
      </c>
      <c r="B25" s="64"/>
      <c r="C25" s="64"/>
      <c r="D25" s="60">
        <v>5</v>
      </c>
      <c r="E25" s="61">
        <v>5000</v>
      </c>
      <c r="F25" s="62">
        <f>E25/E23*100</f>
        <v>4.7346691413204045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783061</v>
      </c>
      <c r="F26" s="62">
        <f>E26/E20*100</f>
        <v>80.033135020609734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411751</v>
      </c>
      <c r="F27" s="62">
        <f t="shared" ref="F27:F34" si="0">E27/$E$20*100</f>
        <v>42.083213667736075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371310</v>
      </c>
      <c r="F28" s="62">
        <f t="shared" si="0"/>
        <v>37.949921352873659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83223</v>
      </c>
      <c r="F29" s="62">
        <f t="shared" si="0"/>
        <v>8.5058476872430155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83223</v>
      </c>
      <c r="F31" s="62">
        <f t="shared" si="0"/>
        <v>8.5058476872430155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6533</v>
      </c>
      <c r="F33" s="69">
        <f t="shared" si="0"/>
        <v>0.66770848131836913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51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20710452</v>
      </c>
      <c r="D42" s="86">
        <v>6715288</v>
      </c>
      <c r="E42" s="85">
        <v>21254425</v>
      </c>
      <c r="F42" s="87">
        <v>6896493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44043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949438525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52"/>
  <sheetViews>
    <sheetView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0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9"/>
      <c r="F13" s="119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44074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949971</v>
      </c>
      <c r="F20" s="57">
        <f>+F23+F26+F33+F29+F21</f>
        <v>100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81133</v>
      </c>
      <c r="F23" s="62">
        <f>E23/E20*100</f>
        <v>8.540576501809003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81133</v>
      </c>
      <c r="F24" s="62">
        <f>E24/E20*100</f>
        <v>8.540576501809003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780613</v>
      </c>
      <c r="F26" s="62">
        <f>E26/E20*100</f>
        <v>82.172297891198781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409336</v>
      </c>
      <c r="F27" s="62">
        <f t="shared" ref="F27:F34" si="0">E27/$E$20*100</f>
        <v>43.08931535804777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371277</v>
      </c>
      <c r="F28" s="62">
        <f t="shared" si="0"/>
        <v>39.082982533151011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83112</v>
      </c>
      <c r="F29" s="62">
        <f t="shared" si="0"/>
        <v>8.7488986505903874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83112</v>
      </c>
      <c r="F31" s="62">
        <f t="shared" si="0"/>
        <v>8.7488986505903874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5113</v>
      </c>
      <c r="F33" s="69">
        <f t="shared" si="0"/>
        <v>0.53822695640182694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52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5153022</v>
      </c>
      <c r="D42" s="86">
        <v>8391045</v>
      </c>
      <c r="E42" s="85">
        <v>5291846</v>
      </c>
      <c r="F42" s="87">
        <v>8618464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44074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942998428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52"/>
  <sheetViews>
    <sheetView workbookViewId="0">
      <selection activeCell="G18" sqref="G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2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1"/>
      <c r="F13" s="121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44104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949375</v>
      </c>
      <c r="F20" s="57">
        <f>+F23+F26+F33+F29+F21</f>
        <v>99.999999999999986</v>
      </c>
    </row>
    <row r="21" spans="1:6" ht="27" hidden="1" customHeight="1" x14ac:dyDescent="0.25">
      <c r="A21" s="148" t="s">
        <v>43</v>
      </c>
      <c r="B21" s="149"/>
      <c r="C21" s="150"/>
      <c r="D21" s="104">
        <v>2</v>
      </c>
      <c r="E21" s="105">
        <f>E22</f>
        <v>0</v>
      </c>
      <c r="F21" s="106">
        <f>E21/E20*100</f>
        <v>0</v>
      </c>
    </row>
    <row r="22" spans="1:6" hidden="1" x14ac:dyDescent="0.25">
      <c r="A22" s="63" t="s">
        <v>44</v>
      </c>
      <c r="B22" s="64"/>
      <c r="C22" s="64"/>
      <c r="D22" s="104"/>
      <c r="E22" s="105">
        <v>0</v>
      </c>
      <c r="F22" s="106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69911</v>
      </c>
      <c r="F23" s="62">
        <f>E23/E20*100</f>
        <v>7.3638973008558262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69911</v>
      </c>
      <c r="F24" s="62">
        <f>E24/E20*100</f>
        <v>7.3638973008558262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791367</v>
      </c>
      <c r="F26" s="62">
        <f>E26/E20*100</f>
        <v>83.35662936142198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456404</v>
      </c>
      <c r="F27" s="62">
        <f t="shared" ref="F27:F34" si="0">E27/$E$20*100</f>
        <v>48.07415404871626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334963</v>
      </c>
      <c r="F28" s="62">
        <f t="shared" si="0"/>
        <v>35.282475312705728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86708</v>
      </c>
      <c r="F29" s="62">
        <f t="shared" si="0"/>
        <v>9.1331665569453584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86708</v>
      </c>
      <c r="F31" s="62">
        <f t="shared" si="0"/>
        <v>9.1331665569453584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1389</v>
      </c>
      <c r="F33" s="69">
        <f t="shared" si="0"/>
        <v>0.14630678077682688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39" t="s">
        <v>34</v>
      </c>
      <c r="B39" s="142" t="s">
        <v>16</v>
      </c>
      <c r="C39" s="144" t="s">
        <v>35</v>
      </c>
      <c r="D39" s="145"/>
      <c r="E39" s="144" t="s">
        <v>36</v>
      </c>
      <c r="F39" s="145"/>
    </row>
    <row r="40" spans="1:6" ht="19.5" customHeight="1" x14ac:dyDescent="0.25">
      <c r="A40" s="140"/>
      <c r="B40" s="143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1"/>
      <c r="B41" s="132"/>
      <c r="C41" s="146" t="s">
        <v>53</v>
      </c>
      <c r="D41" s="146"/>
      <c r="E41" s="146"/>
      <c r="F41" s="147"/>
    </row>
    <row r="42" spans="1:6" ht="15" customHeight="1" x14ac:dyDescent="0.25">
      <c r="A42" s="83" t="s">
        <v>5</v>
      </c>
      <c r="B42" s="84">
        <v>1</v>
      </c>
      <c r="C42" s="85">
        <v>1230324</v>
      </c>
      <c r="D42" s="86">
        <v>7542697</v>
      </c>
      <c r="E42" s="85">
        <v>1263094</v>
      </c>
      <c r="F42" s="87">
        <v>7741035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44104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941412025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 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2021-01-08T18:59:59Z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2020-11-24T09:25:17Z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91f059eb-1118-4007-88d6-fe38445a6e93</vt:lpwstr>
  </property>
  <property fmtid="{D5CDD505-2E9C-101B-9397-08002B2CF9AE}" pid="8" name="MSIP_Label_2a6524ed-fb1a-49fd-bafe-15c5e5ffd047_ContentBits">
    <vt:lpwstr>0</vt:lpwstr>
  </property>
</Properties>
</file>